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eatoutput" sheetId="1" r:id="rId1"/>
    <sheet name="Sheet1" sheetId="2" r:id="rId2"/>
  </sheets>
  <definedNames>
    <definedName name="Framledningstemperatur">'Heatoutput'!$H$4</definedName>
    <definedName name="Returtemperatur">'Heatoutput'!$H$5</definedName>
    <definedName name="Rumstemperatur">'Heatoutput'!$H$6</definedName>
    <definedName name="_xlnm.Print_Area" localSheetId="0">'Heatoutput'!$A$1:$V$42</definedName>
  </definedNames>
  <calcPr fullCalcOnLoad="1"/>
</workbook>
</file>

<file path=xl/sharedStrings.xml><?xml version="1.0" encoding="utf-8"?>
<sst xmlns="http://schemas.openxmlformats.org/spreadsheetml/2006/main" count="40" uniqueCount="33">
  <si>
    <t>Höjd
 [mm]</t>
  </si>
  <si>
    <t xml:space="preserve">   n</t>
  </si>
  <si>
    <t>C</t>
  </si>
  <si>
    <t xml:space="preserve">  C</t>
  </si>
  <si>
    <t>∆t</t>
  </si>
  <si>
    <t>1,3625</t>
  </si>
  <si>
    <t>1,3518</t>
  </si>
  <si>
    <t>1,3410</t>
  </si>
  <si>
    <t>1,3303</t>
  </si>
  <si>
    <t>1,3527</t>
  </si>
  <si>
    <t>1,3195</t>
  </si>
  <si>
    <t>1,3219</t>
  </si>
  <si>
    <t>1,3243</t>
  </si>
  <si>
    <t>1,3267</t>
  </si>
  <si>
    <t>1,3091</t>
  </si>
  <si>
    <t>1,3132</t>
  </si>
  <si>
    <t>1,3223</t>
  </si>
  <si>
    <t>1,3315</t>
  </si>
  <si>
    <t>1,3406</t>
  </si>
  <si>
    <t>1,3516</t>
  </si>
  <si>
    <t>1,3113</t>
  </si>
  <si>
    <t>1,3234</t>
  </si>
  <si>
    <t>1,3355</t>
  </si>
  <si>
    <t>1,3476</t>
  </si>
  <si>
    <t>1,3443</t>
  </si>
  <si>
    <t>TYPE</t>
  </si>
  <si>
    <t>Height</t>
  </si>
  <si>
    <t>LENGHT (MM)</t>
  </si>
  <si>
    <t xml:space="preserve">EN 442 </t>
  </si>
  <si>
    <t>Heatoutput of Radiators</t>
  </si>
  <si>
    <t>Fremløb[°C]</t>
  </si>
  <si>
    <t>Returløb[°C]</t>
  </si>
  <si>
    <t>Rumtemperatur [°C]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</si>
</sst>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&quot; C&quot;"/>
    <numFmt numFmtId="173" formatCode="#,##0&quot;° C&quot;"/>
    <numFmt numFmtId="174" formatCode="#,##0&quot; W&quot;"/>
    <numFmt numFmtId="175" formatCode="0.0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0"/>
      <name val="Arial"/>
      <family val="2"/>
    </font>
    <font>
      <sz val="10"/>
      <name val="Arial CE"/>
      <family val="2"/>
    </font>
    <font>
      <sz val="10"/>
      <name val="Arial Tur"/>
      <family val="2"/>
    </font>
    <font>
      <b/>
      <sz val="35"/>
      <color indexed="8"/>
      <name val="Tahoma"/>
      <family val="2"/>
    </font>
    <font>
      <sz val="10"/>
      <name val="Tahoma"/>
      <family val="2"/>
    </font>
    <font>
      <sz val="10"/>
      <color indexed="18"/>
      <name val="Tahoma"/>
      <family val="2"/>
    </font>
    <font>
      <sz val="8"/>
      <name val="Tahoma"/>
      <family val="2"/>
    </font>
    <font>
      <b/>
      <sz val="14"/>
      <color indexed="18"/>
      <name val="Tahoma"/>
      <family val="2"/>
    </font>
    <font>
      <sz val="12"/>
      <color indexed="10"/>
      <name val="Courier New"/>
      <family val="3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color indexed="18"/>
      <name val="Tahoma"/>
      <family val="2"/>
    </font>
    <font>
      <sz val="12"/>
      <color indexed="9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20"/>
      <color indexed="9"/>
      <name val="Tahoma"/>
      <family val="2"/>
    </font>
    <font>
      <b/>
      <sz val="16"/>
      <color indexed="9"/>
      <name val="Tahoma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sz val="20"/>
      <color theme="0"/>
      <name val="Tahoma"/>
      <family val="2"/>
    </font>
    <font>
      <b/>
      <sz val="16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168" fontId="0" fillId="0" borderId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3" borderId="2" applyNumberFormat="0" applyAlignment="0" applyProtection="0"/>
    <xf numFmtId="0" fontId="53" fillId="24" borderId="3" applyNumberFormat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70" fontId="0" fillId="0" borderId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3" fontId="6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 wrapText="1" shrinkToFit="1"/>
      <protection/>
    </xf>
    <xf numFmtId="0" fontId="1" fillId="0" borderId="0" xfId="50" applyBorder="1">
      <alignment/>
      <protection/>
    </xf>
    <xf numFmtId="0" fontId="8" fillId="0" borderId="0" xfId="50" applyFont="1" applyFill="1" applyBorder="1" applyAlignment="1" applyProtection="1">
      <alignment horizontal="left"/>
      <protection/>
    </xf>
    <xf numFmtId="0" fontId="9" fillId="0" borderId="0" xfId="50" applyFont="1" applyBorder="1">
      <alignment/>
      <protection/>
    </xf>
    <xf numFmtId="0" fontId="10" fillId="0" borderId="0" xfId="50" applyFont="1" applyBorder="1">
      <alignment/>
      <protection/>
    </xf>
    <xf numFmtId="172" fontId="11" fillId="0" borderId="0" xfId="52" applyNumberFormat="1" applyFont="1" applyFill="1" applyBorder="1" applyAlignment="1" applyProtection="1">
      <alignment horizontal="left" vertical="center"/>
      <protection locked="0"/>
    </xf>
    <xf numFmtId="172" fontId="11" fillId="0" borderId="0" xfId="52" applyNumberFormat="1" applyFont="1" applyFill="1" applyBorder="1" applyAlignment="1" applyProtection="1">
      <alignment horizontal="right" vertical="center"/>
      <protection locked="0"/>
    </xf>
    <xf numFmtId="173" fontId="11" fillId="33" borderId="0" xfId="52" applyNumberFormat="1" applyFont="1" applyFill="1" applyBorder="1" applyAlignment="1" applyProtection="1">
      <alignment horizontal="center" vertical="center"/>
      <protection/>
    </xf>
    <xf numFmtId="0" fontId="12" fillId="0" borderId="0" xfId="51" applyNumberFormat="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3" fontId="14" fillId="0" borderId="0" xfId="52" applyNumberFormat="1" applyFont="1" applyFill="1" applyBorder="1" applyAlignment="1">
      <alignment horizontal="center" vertical="center"/>
      <protection/>
    </xf>
    <xf numFmtId="0" fontId="13" fillId="0" borderId="0" xfId="51" applyFont="1" applyAlignment="1">
      <alignment vertical="center"/>
      <protection/>
    </xf>
    <xf numFmtId="0" fontId="7" fillId="0" borderId="0" xfId="52" applyFont="1" applyFill="1" applyBorder="1" applyAlignment="1">
      <alignment horizontal="center" vertical="center" wrapText="1" shrinkToFit="1"/>
      <protection/>
    </xf>
    <xf numFmtId="0" fontId="12" fillId="0" borderId="0" xfId="52" applyFont="1" applyFill="1" applyBorder="1" applyAlignment="1">
      <alignment horizontal="right" vertical="center"/>
      <protection/>
    </xf>
    <xf numFmtId="0" fontId="15" fillId="0" borderId="0" xfId="51" applyNumberFormat="1" applyFont="1" applyAlignment="1">
      <alignment vertical="center"/>
      <protection/>
    </xf>
    <xf numFmtId="3" fontId="16" fillId="0" borderId="0" xfId="52" applyNumberFormat="1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3" fillId="0" borderId="0" xfId="0" applyFont="1" applyAlignment="1">
      <alignment/>
    </xf>
    <xf numFmtId="176" fontId="0" fillId="0" borderId="0" xfId="0" applyNumberFormat="1" applyFont="1" applyAlignment="1">
      <alignment/>
    </xf>
    <xf numFmtId="174" fontId="11" fillId="34" borderId="10" xfId="52" applyNumberFormat="1" applyFont="1" applyFill="1" applyBorder="1" applyAlignment="1" applyProtection="1">
      <alignment horizontal="center" vertical="center"/>
      <protection hidden="1"/>
    </xf>
    <xf numFmtId="174" fontId="11" fillId="35" borderId="10" xfId="52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0" fontId="65" fillId="0" borderId="0" xfId="52" applyFont="1" applyFill="1" applyBorder="1" applyAlignment="1" applyProtection="1">
      <alignment vertical="center" wrapText="1" shrinkToFit="1"/>
      <protection hidden="1"/>
    </xf>
    <xf numFmtId="0" fontId="66" fillId="0" borderId="0" xfId="50" applyFont="1" applyFill="1" applyBorder="1" applyAlignment="1" applyProtection="1">
      <alignment wrapText="1"/>
      <protection hidden="1"/>
    </xf>
    <xf numFmtId="0" fontId="66" fillId="0" borderId="0" xfId="50" applyFont="1" applyFill="1" applyBorder="1" applyProtection="1">
      <alignment/>
      <protection hidden="1"/>
    </xf>
    <xf numFmtId="0" fontId="67" fillId="0" borderId="0" xfId="50" applyFont="1" applyFill="1" applyBorder="1" applyAlignment="1" applyProtection="1">
      <alignment/>
      <protection hidden="1"/>
    </xf>
    <xf numFmtId="0" fontId="67" fillId="0" borderId="0" xfId="50" applyFont="1" applyFill="1" applyBorder="1" applyAlignment="1" applyProtection="1">
      <alignment horizontal="center"/>
      <protection hidden="1"/>
    </xf>
    <xf numFmtId="175" fontId="67" fillId="36" borderId="11" xfId="0" applyNumberFormat="1" applyFont="1" applyFill="1" applyBorder="1" applyAlignment="1">
      <alignment horizontal="center"/>
    </xf>
    <xf numFmtId="1" fontId="67" fillId="36" borderId="11" xfId="0" applyNumberFormat="1" applyFont="1" applyFill="1" applyBorder="1" applyAlignment="1">
      <alignment horizontal="center"/>
    </xf>
    <xf numFmtId="0" fontId="67" fillId="36" borderId="0" xfId="50" applyFont="1" applyFill="1" applyBorder="1" applyProtection="1">
      <alignment/>
      <protection hidden="1"/>
    </xf>
    <xf numFmtId="1" fontId="67" fillId="36" borderId="12" xfId="0" applyNumberFormat="1" applyFont="1" applyFill="1" applyBorder="1" applyAlignment="1">
      <alignment horizontal="center"/>
    </xf>
    <xf numFmtId="1" fontId="67" fillId="36" borderId="13" xfId="0" applyNumberFormat="1" applyFont="1" applyFill="1" applyBorder="1" applyAlignment="1">
      <alignment horizontal="center"/>
    </xf>
    <xf numFmtId="174" fontId="11" fillId="37" borderId="10" xfId="52" applyNumberFormat="1" applyFont="1" applyFill="1" applyBorder="1" applyAlignment="1" applyProtection="1">
      <alignment horizontal="center" vertical="center"/>
      <protection hidden="1"/>
    </xf>
    <xf numFmtId="173" fontId="11" fillId="38" borderId="14" xfId="52" applyNumberFormat="1" applyFont="1" applyFill="1" applyBorder="1" applyAlignment="1" applyProtection="1">
      <alignment horizontal="center" vertical="center"/>
      <protection locked="0"/>
    </xf>
    <xf numFmtId="3" fontId="68" fillId="39" borderId="15" xfId="52" applyNumberFormat="1" applyFont="1" applyFill="1" applyBorder="1" applyAlignment="1">
      <alignment horizontal="center" vertical="center"/>
      <protection/>
    </xf>
    <xf numFmtId="3" fontId="68" fillId="39" borderId="16" xfId="52" applyNumberFormat="1" applyFont="1" applyFill="1" applyBorder="1" applyAlignment="1">
      <alignment horizontal="center" vertical="center"/>
      <protection/>
    </xf>
    <xf numFmtId="0" fontId="68" fillId="39" borderId="16" xfId="52" applyNumberFormat="1" applyFont="1" applyFill="1" applyBorder="1" applyAlignment="1">
      <alignment horizontal="center" vertical="center"/>
      <protection/>
    </xf>
    <xf numFmtId="3" fontId="68" fillId="39" borderId="17" xfId="52" applyNumberFormat="1" applyFont="1" applyFill="1" applyBorder="1" applyAlignment="1">
      <alignment horizontal="center" vertical="center"/>
      <protection/>
    </xf>
    <xf numFmtId="3" fontId="69" fillId="39" borderId="18" xfId="52" applyNumberFormat="1" applyFont="1" applyFill="1" applyBorder="1" applyAlignment="1">
      <alignment horizontal="center" vertical="center"/>
      <protection/>
    </xf>
    <xf numFmtId="3" fontId="69" fillId="39" borderId="19" xfId="52" applyNumberFormat="1" applyFont="1" applyFill="1" applyBorder="1" applyAlignment="1">
      <alignment horizontal="center" vertical="center"/>
      <protection/>
    </xf>
    <xf numFmtId="0" fontId="68" fillId="39" borderId="20" xfId="52" applyNumberFormat="1" applyFont="1" applyFill="1" applyBorder="1" applyAlignment="1">
      <alignment horizontal="center" vertical="center"/>
      <protection/>
    </xf>
    <xf numFmtId="174" fontId="11" fillId="40" borderId="10" xfId="52" applyNumberFormat="1" applyFont="1" applyFill="1" applyBorder="1" applyAlignment="1" applyProtection="1">
      <alignment horizontal="center" vertical="center"/>
      <protection hidden="1"/>
    </xf>
    <xf numFmtId="174" fontId="11" fillId="40" borderId="21" xfId="52" applyNumberFormat="1" applyFont="1" applyFill="1" applyBorder="1" applyAlignment="1" applyProtection="1">
      <alignment horizontal="center" vertical="center"/>
      <protection hidden="1"/>
    </xf>
    <xf numFmtId="0" fontId="68" fillId="39" borderId="22" xfId="52" applyFont="1" applyFill="1" applyBorder="1" applyAlignment="1">
      <alignment horizontal="center" vertical="center" wrapText="1" shrinkToFit="1"/>
      <protection/>
    </xf>
    <xf numFmtId="0" fontId="68" fillId="39" borderId="19" xfId="52" applyFont="1" applyFill="1" applyBorder="1" applyAlignment="1">
      <alignment horizontal="center" vertical="center" wrapText="1" shrinkToFit="1"/>
      <protection/>
    </xf>
    <xf numFmtId="0" fontId="68" fillId="39" borderId="23" xfId="52" applyFont="1" applyFill="1" applyBorder="1" applyAlignment="1">
      <alignment horizontal="center" vertical="center" wrapText="1" shrinkToFit="1"/>
      <protection/>
    </xf>
    <xf numFmtId="0" fontId="12" fillId="41" borderId="18" xfId="52" applyNumberFormat="1" applyFont="1" applyFill="1" applyBorder="1" applyAlignment="1">
      <alignment horizontal="center" vertical="center"/>
      <protection/>
    </xf>
    <xf numFmtId="3" fontId="12" fillId="0" borderId="18" xfId="52" applyNumberFormat="1" applyFont="1" applyFill="1" applyBorder="1" applyAlignment="1">
      <alignment horizontal="center" vertical="center"/>
      <protection/>
    </xf>
    <xf numFmtId="3" fontId="11" fillId="0" borderId="18" xfId="52" applyNumberFormat="1" applyFont="1" applyFill="1" applyBorder="1" applyAlignment="1">
      <alignment horizontal="center" vertical="center" wrapText="1"/>
      <protection/>
    </xf>
    <xf numFmtId="0" fontId="12" fillId="41" borderId="24" xfId="52" applyNumberFormat="1" applyFont="1" applyFill="1" applyBorder="1" applyAlignment="1">
      <alignment horizontal="center" vertical="center"/>
      <protection/>
    </xf>
    <xf numFmtId="0" fontId="12" fillId="41" borderId="25" xfId="52" applyNumberFormat="1" applyFont="1" applyFill="1" applyBorder="1" applyAlignment="1">
      <alignment horizontal="center" vertical="center"/>
      <protection/>
    </xf>
    <xf numFmtId="0" fontId="12" fillId="41" borderId="26" xfId="52" applyNumberFormat="1" applyFont="1" applyFill="1" applyBorder="1" applyAlignment="1">
      <alignment horizontal="center" vertical="center"/>
      <protection/>
    </xf>
    <xf numFmtId="0" fontId="12" fillId="41" borderId="27" xfId="52" applyNumberFormat="1" applyFont="1" applyFill="1" applyBorder="1" applyAlignment="1">
      <alignment horizontal="center" vertical="center"/>
      <protection/>
    </xf>
    <xf numFmtId="0" fontId="12" fillId="41" borderId="28" xfId="52" applyNumberFormat="1" applyFont="1" applyFill="1" applyBorder="1" applyAlignment="1">
      <alignment horizontal="center" vertical="center"/>
      <protection/>
    </xf>
    <xf numFmtId="0" fontId="12" fillId="41" borderId="29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left" vertical="center" wrapText="1" shrinkToFit="1"/>
      <protection/>
    </xf>
    <xf numFmtId="0" fontId="67" fillId="0" borderId="0" xfId="5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Haco" xfId="50"/>
    <cellStyle name="Normal_Jämf Borpan Us Steel" xfId="51"/>
    <cellStyle name="Normal_Sheet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933450</xdr:colOff>
      <xdr:row>1</xdr:row>
      <xdr:rowOff>209550</xdr:rowOff>
    </xdr:from>
    <xdr:to>
      <xdr:col>11</xdr:col>
      <xdr:colOff>838200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8867775" y="762000"/>
          <a:ext cx="1866900" cy="762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Venligst udfyld disse </a:t>
          </a:r>
          <a:r>
            <a:rPr lang="en-US" cap="none" sz="2000" b="1" i="0" u="none" baseline="0">
              <a:solidFill>
                <a:srgbClr val="000000"/>
              </a:solidFill>
            </a:rPr>
            <a:t>3 </a:t>
          </a:r>
          <a:r>
            <a:rPr lang="en-US" cap="none" sz="2000" b="1" i="0" u="none" baseline="0">
              <a:solidFill>
                <a:srgbClr val="000000"/>
              </a:solidFill>
            </a:rPr>
            <a:t>værdier</a:t>
          </a:r>
          <a:r>
            <a:rPr lang="en-US" cap="none" sz="2000" b="1" i="0" u="none" baseline="0">
              <a:solidFill>
                <a:srgbClr val="000000"/>
              </a:solidFill>
            </a:rPr>
            <a:t>.
</a:t>
          </a:r>
        </a:p>
      </xdr:txBody>
    </xdr:sp>
    <xdr:clientData/>
  </xdr:twoCellAnchor>
  <xdr:twoCellAnchor>
    <xdr:from>
      <xdr:col>8</xdr:col>
      <xdr:colOff>19050</xdr:colOff>
      <xdr:row>2</xdr:row>
      <xdr:rowOff>361950</xdr:rowOff>
    </xdr:from>
    <xdr:to>
      <xdr:col>9</xdr:col>
      <xdr:colOff>933450</xdr:colOff>
      <xdr:row>4</xdr:row>
      <xdr:rowOff>114300</xdr:rowOff>
    </xdr:to>
    <xdr:sp>
      <xdr:nvSpPr>
        <xdr:cNvPr id="2" name="Straight Arrow Connector 4"/>
        <xdr:cNvSpPr>
          <a:spLocks/>
        </xdr:cNvSpPr>
      </xdr:nvSpPr>
      <xdr:spPr>
        <a:xfrm flipH="1">
          <a:off x="6972300" y="1143000"/>
          <a:ext cx="189547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0</xdr:row>
      <xdr:rowOff>38100</xdr:rowOff>
    </xdr:from>
    <xdr:to>
      <xdr:col>21</xdr:col>
      <xdr:colOff>1038225</xdr:colOff>
      <xdr:row>5</xdr:row>
      <xdr:rowOff>209550</xdr:rowOff>
    </xdr:to>
    <xdr:pic>
      <xdr:nvPicPr>
        <xdr:cNvPr id="3" name="Billede 4" descr="BRENNER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38100"/>
          <a:ext cx="640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5"/>
  <sheetViews>
    <sheetView tabSelected="1" zoomScale="50" zoomScaleNormal="50" zoomScaleSheetLayoutView="40" zoomScalePageLayoutView="0" workbookViewId="0" topLeftCell="A1">
      <selection activeCell="G4" sqref="G4"/>
    </sheetView>
  </sheetViews>
  <sheetFormatPr defaultColWidth="9.140625" defaultRowHeight="12.75"/>
  <cols>
    <col min="3" max="3" width="12.140625" style="0" customWidth="1"/>
    <col min="4" max="4" width="14.7109375" style="0" bestFit="1" customWidth="1"/>
    <col min="5" max="5" width="15.00390625" style="0" customWidth="1"/>
    <col min="6" max="18" width="14.7109375" style="0" customWidth="1"/>
    <col min="19" max="21" width="17.00390625" style="0" bestFit="1" customWidth="1"/>
    <col min="22" max="22" width="17.28125" style="0" customWidth="1"/>
    <col min="34" max="34" width="0" style="0" hidden="1" customWidth="1"/>
    <col min="35" max="45" width="9.140625" style="0" hidden="1" customWidth="1"/>
    <col min="46" max="46" width="0" style="0" hidden="1" customWidth="1"/>
  </cols>
  <sheetData>
    <row r="1" spans="1:46" ht="43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AI1" s="34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ht="18">
      <c r="A2" s="1"/>
      <c r="B2" s="1"/>
      <c r="C2" s="2"/>
      <c r="D2" s="2"/>
      <c r="E2" s="2"/>
      <c r="F2" s="3"/>
      <c r="S2" s="2"/>
      <c r="T2" s="2"/>
      <c r="U2" s="2"/>
      <c r="V2" s="2"/>
      <c r="AI2" s="35"/>
      <c r="AJ2" s="69">
        <v>10</v>
      </c>
      <c r="AK2" s="69"/>
      <c r="AL2" s="69">
        <v>11</v>
      </c>
      <c r="AM2" s="69"/>
      <c r="AN2" s="69">
        <v>21</v>
      </c>
      <c r="AO2" s="69"/>
      <c r="AP2" s="69">
        <v>22</v>
      </c>
      <c r="AQ2" s="69"/>
      <c r="AR2" s="69">
        <v>33</v>
      </c>
      <c r="AS2" s="69"/>
      <c r="AT2" s="30"/>
    </row>
    <row r="3" spans="1:46" ht="36">
      <c r="A3" s="1"/>
      <c r="B3" s="1"/>
      <c r="C3" s="4"/>
      <c r="D3" s="4"/>
      <c r="E3" s="5"/>
      <c r="F3" s="6"/>
      <c r="G3" s="7"/>
      <c r="H3" s="8"/>
      <c r="S3" s="2"/>
      <c r="T3" s="2"/>
      <c r="U3" s="2"/>
      <c r="V3" s="2"/>
      <c r="AI3" s="36" t="s">
        <v>0</v>
      </c>
      <c r="AJ3" s="38" t="s">
        <v>1</v>
      </c>
      <c r="AK3" s="39" t="s">
        <v>2</v>
      </c>
      <c r="AL3" s="38" t="s">
        <v>1</v>
      </c>
      <c r="AM3" s="38" t="s">
        <v>3</v>
      </c>
      <c r="AN3" s="38" t="s">
        <v>1</v>
      </c>
      <c r="AO3" s="38" t="s">
        <v>3</v>
      </c>
      <c r="AP3" s="38" t="s">
        <v>1</v>
      </c>
      <c r="AQ3" s="38" t="s">
        <v>3</v>
      </c>
      <c r="AR3" s="38" t="s">
        <v>1</v>
      </c>
      <c r="AS3" s="38" t="s">
        <v>3</v>
      </c>
      <c r="AT3" s="30"/>
    </row>
    <row r="4" spans="1:46" ht="19.5">
      <c r="A4" s="1"/>
      <c r="B4" s="1"/>
      <c r="C4" s="9" t="s">
        <v>30</v>
      </c>
      <c r="D4" s="9"/>
      <c r="F4" s="6"/>
      <c r="G4" s="7"/>
      <c r="H4" s="46">
        <v>70</v>
      </c>
      <c r="S4" s="2"/>
      <c r="T4" s="2"/>
      <c r="U4" s="2"/>
      <c r="V4" s="2"/>
      <c r="AI4" s="37">
        <v>300</v>
      </c>
      <c r="AJ4" s="40" t="s">
        <v>5</v>
      </c>
      <c r="AK4" s="42">
        <v>1.5838</v>
      </c>
      <c r="AL4" s="41" t="s">
        <v>10</v>
      </c>
      <c r="AM4" s="42">
        <v>2.8655</v>
      </c>
      <c r="AN4" s="41" t="s">
        <v>15</v>
      </c>
      <c r="AO4" s="42">
        <v>4.5638</v>
      </c>
      <c r="AP4" s="42">
        <v>1.3156</v>
      </c>
      <c r="AQ4" s="42">
        <v>5.836</v>
      </c>
      <c r="AR4" s="41" t="s">
        <v>20</v>
      </c>
      <c r="AS4" s="42">
        <v>8.468</v>
      </c>
      <c r="AT4" s="30"/>
    </row>
    <row r="5" spans="1:46" ht="19.5">
      <c r="A5" s="1"/>
      <c r="B5" s="1"/>
      <c r="C5" s="9" t="s">
        <v>31</v>
      </c>
      <c r="D5" s="9"/>
      <c r="F5" s="6"/>
      <c r="G5" s="7"/>
      <c r="H5" s="46">
        <v>40</v>
      </c>
      <c r="S5" s="2"/>
      <c r="T5" s="2"/>
      <c r="U5" s="2"/>
      <c r="V5" s="2"/>
      <c r="AI5" s="37">
        <v>400</v>
      </c>
      <c r="AJ5" s="43" t="s">
        <v>6</v>
      </c>
      <c r="AK5" s="42">
        <v>2.0858</v>
      </c>
      <c r="AL5" s="41" t="s">
        <v>11</v>
      </c>
      <c r="AM5" s="42">
        <v>3.6617</v>
      </c>
      <c r="AN5" s="41" t="s">
        <v>16</v>
      </c>
      <c r="AO5" s="42">
        <v>5.589</v>
      </c>
      <c r="AP5" s="42">
        <v>1.3239</v>
      </c>
      <c r="AQ5" s="42">
        <v>7.1763</v>
      </c>
      <c r="AR5" s="41" t="s">
        <v>21</v>
      </c>
      <c r="AS5" s="42">
        <v>10.2494</v>
      </c>
      <c r="AT5" s="30"/>
    </row>
    <row r="6" spans="1:46" ht="19.5">
      <c r="A6" s="1"/>
      <c r="B6" s="1"/>
      <c r="C6" s="9" t="s">
        <v>32</v>
      </c>
      <c r="D6" s="9"/>
      <c r="F6" s="6"/>
      <c r="G6" s="7"/>
      <c r="H6" s="46">
        <v>20</v>
      </c>
      <c r="S6" s="2"/>
      <c r="T6" s="2"/>
      <c r="U6" s="2"/>
      <c r="V6" s="2"/>
      <c r="AI6" s="37">
        <v>500</v>
      </c>
      <c r="AJ6" s="41" t="s">
        <v>7</v>
      </c>
      <c r="AK6" s="42">
        <v>2.6236</v>
      </c>
      <c r="AL6" s="41" t="s">
        <v>12</v>
      </c>
      <c r="AM6" s="42">
        <v>4.386</v>
      </c>
      <c r="AN6" s="41" t="s">
        <v>17</v>
      </c>
      <c r="AO6" s="42">
        <v>6.4412</v>
      </c>
      <c r="AP6" s="42">
        <v>1.3323</v>
      </c>
      <c r="AQ6" s="42">
        <v>8.307</v>
      </c>
      <c r="AR6" s="41" t="s">
        <v>22</v>
      </c>
      <c r="AS6" s="42">
        <v>11.7134</v>
      </c>
      <c r="AT6" s="30"/>
    </row>
    <row r="7" spans="1:47" ht="19.5">
      <c r="A7" s="1"/>
      <c r="B7" s="1"/>
      <c r="C7" s="4"/>
      <c r="D7" s="4"/>
      <c r="E7" s="5"/>
      <c r="F7" s="7"/>
      <c r="G7" s="10" t="s">
        <v>4</v>
      </c>
      <c r="H7" s="11">
        <f>(Framledningstemperatur+H5)/2-H6</f>
        <v>35</v>
      </c>
      <c r="S7" s="2"/>
      <c r="T7" s="2"/>
      <c r="U7" s="2"/>
      <c r="V7" s="2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7">
        <v>600</v>
      </c>
      <c r="AJ7" s="41" t="s">
        <v>8</v>
      </c>
      <c r="AK7" s="42">
        <v>3.1972</v>
      </c>
      <c r="AL7" s="41" t="s">
        <v>13</v>
      </c>
      <c r="AM7" s="42">
        <v>5.059</v>
      </c>
      <c r="AN7" s="41" t="s">
        <v>18</v>
      </c>
      <c r="AO7" s="42">
        <v>7.1393</v>
      </c>
      <c r="AP7" s="42">
        <v>1.3406</v>
      </c>
      <c r="AQ7" s="42">
        <v>9.255</v>
      </c>
      <c r="AR7" s="41" t="s">
        <v>23</v>
      </c>
      <c r="AS7" s="42">
        <v>12.9072</v>
      </c>
      <c r="AT7" s="30"/>
      <c r="AU7" s="30"/>
    </row>
    <row r="8" spans="1:47" ht="26.25" thickBot="1">
      <c r="A8" s="12"/>
      <c r="B8" s="13"/>
      <c r="C8" s="14"/>
      <c r="D8" s="14"/>
      <c r="E8" s="5"/>
      <c r="F8" s="6"/>
      <c r="G8" s="7"/>
      <c r="H8" s="8"/>
      <c r="S8" s="2"/>
      <c r="T8" s="2"/>
      <c r="U8" s="2"/>
      <c r="V8" s="15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7">
        <v>900</v>
      </c>
      <c r="AJ8" s="41" t="s">
        <v>9</v>
      </c>
      <c r="AK8" s="42">
        <v>4.2073</v>
      </c>
      <c r="AL8" s="41" t="s">
        <v>14</v>
      </c>
      <c r="AM8" s="42">
        <v>7.4131</v>
      </c>
      <c r="AN8" s="41" t="s">
        <v>19</v>
      </c>
      <c r="AO8" s="42">
        <v>9.093</v>
      </c>
      <c r="AP8" s="42">
        <v>1.346</v>
      </c>
      <c r="AQ8" s="42">
        <v>12.104</v>
      </c>
      <c r="AR8" s="44" t="s">
        <v>24</v>
      </c>
      <c r="AS8" s="42">
        <v>17.7713</v>
      </c>
      <c r="AT8" s="30"/>
      <c r="AU8" s="30"/>
    </row>
    <row r="9" spans="1:47" ht="25.5">
      <c r="A9" s="12"/>
      <c r="B9" s="13"/>
      <c r="C9" s="16"/>
      <c r="D9" s="16"/>
      <c r="E9" s="17"/>
      <c r="F9" s="18"/>
      <c r="G9" s="19"/>
      <c r="H9" s="15"/>
      <c r="I9" s="4"/>
      <c r="J9" s="4"/>
      <c r="L9" s="20"/>
      <c r="M9" s="20"/>
      <c r="N9" s="20"/>
      <c r="O9" s="20"/>
      <c r="P9" s="2"/>
      <c r="Q9" s="2"/>
      <c r="R9" s="2"/>
      <c r="S9" s="2"/>
      <c r="T9" s="2"/>
      <c r="U9" s="2"/>
      <c r="V9" s="21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15.75" thickBot="1">
      <c r="A10" s="22"/>
      <c r="B10" s="2"/>
      <c r="C10" s="23"/>
      <c r="D10" s="23"/>
      <c r="E10" s="24"/>
      <c r="F10" s="24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6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ht="26.25" customHeight="1" thickBot="1">
      <c r="A11" s="60" t="s">
        <v>25</v>
      </c>
      <c r="B11" s="60"/>
      <c r="C11" s="61" t="s">
        <v>26</v>
      </c>
      <c r="D11" s="56" t="s">
        <v>27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ht="20.25" customHeight="1" thickBot="1">
      <c r="A12" s="60"/>
      <c r="B12" s="60"/>
      <c r="C12" s="61"/>
      <c r="D12" s="51">
        <v>300</v>
      </c>
      <c r="E12" s="51">
        <v>400</v>
      </c>
      <c r="F12" s="51">
        <v>500</v>
      </c>
      <c r="G12" s="52">
        <v>600</v>
      </c>
      <c r="H12" s="51">
        <v>700</v>
      </c>
      <c r="I12" s="52">
        <v>800</v>
      </c>
      <c r="J12" s="51">
        <v>900</v>
      </c>
      <c r="K12" s="52">
        <v>1000</v>
      </c>
      <c r="L12" s="51">
        <v>1100</v>
      </c>
      <c r="M12" s="52">
        <v>1200</v>
      </c>
      <c r="N12" s="52">
        <v>1400</v>
      </c>
      <c r="O12" s="52">
        <v>1600</v>
      </c>
      <c r="P12" s="52">
        <v>1800</v>
      </c>
      <c r="Q12" s="52">
        <v>2000</v>
      </c>
      <c r="R12" s="51">
        <v>2200</v>
      </c>
      <c r="S12" s="52">
        <v>2400</v>
      </c>
      <c r="T12" s="51">
        <v>2600</v>
      </c>
      <c r="U12" s="52">
        <v>2800</v>
      </c>
      <c r="V12" s="51">
        <v>3000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ht="25.5">
      <c r="A13" s="62">
        <v>10</v>
      </c>
      <c r="B13" s="63"/>
      <c r="C13" s="47">
        <v>300</v>
      </c>
      <c r="D13" s="32">
        <f aca="true" t="shared" si="0" ref="D13:J13">$K13*D$12/1000</f>
        <v>60.34125016824544</v>
      </c>
      <c r="E13" s="32">
        <f t="shared" si="0"/>
        <v>80.45500022432725</v>
      </c>
      <c r="F13" s="32">
        <f t="shared" si="0"/>
        <v>100.56875028040906</v>
      </c>
      <c r="G13" s="32">
        <f t="shared" si="0"/>
        <v>120.68250033649088</v>
      </c>
      <c r="H13" s="32">
        <f t="shared" si="0"/>
        <v>140.7962503925727</v>
      </c>
      <c r="I13" s="32">
        <f t="shared" si="0"/>
        <v>160.9100004486545</v>
      </c>
      <c r="J13" s="32">
        <f t="shared" si="0"/>
        <v>181.0237505047363</v>
      </c>
      <c r="K13" s="32">
        <f>$AK$4*(($H$4+$H$5)/2-$H$6)^$AJ$4*K12/1000</f>
        <v>201.13750056081813</v>
      </c>
      <c r="L13" s="32">
        <f aca="true" t="shared" si="1" ref="L13:V13">$K13*L$12/1000</f>
        <v>221.25125061689994</v>
      </c>
      <c r="M13" s="32">
        <f t="shared" si="1"/>
        <v>241.36500067298175</v>
      </c>
      <c r="N13" s="32">
        <f t="shared" si="1"/>
        <v>281.5925007851454</v>
      </c>
      <c r="O13" s="32">
        <f t="shared" si="1"/>
        <v>321.820000897309</v>
      </c>
      <c r="P13" s="32">
        <f t="shared" si="1"/>
        <v>362.0475010094726</v>
      </c>
      <c r="Q13" s="32">
        <f t="shared" si="1"/>
        <v>402.27500112163625</v>
      </c>
      <c r="R13" s="32">
        <f t="shared" si="1"/>
        <v>442.5025012337999</v>
      </c>
      <c r="S13" s="32">
        <f t="shared" si="1"/>
        <v>482.7300013459635</v>
      </c>
      <c r="T13" s="32">
        <f t="shared" si="1"/>
        <v>522.9575014581271</v>
      </c>
      <c r="U13" s="32">
        <f t="shared" si="1"/>
        <v>563.1850015702908</v>
      </c>
      <c r="V13" s="32">
        <f t="shared" si="1"/>
        <v>603.4125016824544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22" ht="25.5">
      <c r="A14" s="64"/>
      <c r="B14" s="65"/>
      <c r="C14" s="48">
        <v>400</v>
      </c>
      <c r="D14" s="45">
        <f aca="true" t="shared" si="2" ref="D14:D42">$K14*D$12/1000</f>
        <v>76.50064559142132</v>
      </c>
      <c r="E14" s="45">
        <f aca="true" t="shared" si="3" ref="E14:J18">$K14*E$12/1000</f>
        <v>102.00086078856177</v>
      </c>
      <c r="F14" s="45">
        <f t="shared" si="3"/>
        <v>127.5010759857022</v>
      </c>
      <c r="G14" s="45">
        <f t="shared" si="3"/>
        <v>153.00129118284264</v>
      </c>
      <c r="H14" s="45">
        <f t="shared" si="3"/>
        <v>178.50150637998306</v>
      </c>
      <c r="I14" s="45">
        <f t="shared" si="3"/>
        <v>204.00172157712353</v>
      </c>
      <c r="J14" s="45">
        <f t="shared" si="3"/>
        <v>229.50193677426398</v>
      </c>
      <c r="K14" s="45">
        <f>$AK$5*(($H$4+$H$5)/2-$H$6)^$AJ$5*K12/1000</f>
        <v>255.0021519714044</v>
      </c>
      <c r="L14" s="45">
        <f aca="true" t="shared" si="4" ref="L14:V18">$K14*L$12/1000</f>
        <v>280.5023671685448</v>
      </c>
      <c r="M14" s="45">
        <f t="shared" si="4"/>
        <v>306.00258236568527</v>
      </c>
      <c r="N14" s="45">
        <f t="shared" si="4"/>
        <v>357.0030127599661</v>
      </c>
      <c r="O14" s="45">
        <f t="shared" si="4"/>
        <v>408.00344315424707</v>
      </c>
      <c r="P14" s="45">
        <f t="shared" si="4"/>
        <v>459.00387354852796</v>
      </c>
      <c r="Q14" s="45">
        <f t="shared" si="4"/>
        <v>510.0043039428088</v>
      </c>
      <c r="R14" s="45">
        <f t="shared" si="4"/>
        <v>561.0047343370896</v>
      </c>
      <c r="S14" s="45">
        <f t="shared" si="4"/>
        <v>612.0051647313705</v>
      </c>
      <c r="T14" s="45">
        <f t="shared" si="4"/>
        <v>663.0055951256514</v>
      </c>
      <c r="U14" s="45">
        <f t="shared" si="4"/>
        <v>714.0060255199322</v>
      </c>
      <c r="V14" s="45">
        <f t="shared" si="4"/>
        <v>765.0064559142132</v>
      </c>
    </row>
    <row r="15" spans="1:22" ht="25.5">
      <c r="A15" s="64"/>
      <c r="B15" s="65"/>
      <c r="C15" s="48">
        <v>500</v>
      </c>
      <c r="D15" s="32">
        <f t="shared" si="2"/>
        <v>92.60066902970114</v>
      </c>
      <c r="E15" s="32">
        <f t="shared" si="3"/>
        <v>123.46755870626819</v>
      </c>
      <c r="F15" s="32">
        <f t="shared" si="3"/>
        <v>154.33444838283523</v>
      </c>
      <c r="G15" s="32">
        <f t="shared" si="3"/>
        <v>185.20133805940227</v>
      </c>
      <c r="H15" s="32">
        <f t="shared" si="3"/>
        <v>216.06822773596932</v>
      </c>
      <c r="I15" s="32">
        <f t="shared" si="3"/>
        <v>246.93511741253639</v>
      </c>
      <c r="J15" s="32">
        <f t="shared" si="3"/>
        <v>277.80200708910337</v>
      </c>
      <c r="K15" s="32">
        <f>$AK$6*(($H$4+$H$5)/2-$H$6)^$AJ$6*K12/1000</f>
        <v>308.66889676567047</v>
      </c>
      <c r="L15" s="32">
        <f t="shared" si="4"/>
        <v>339.5357864422375</v>
      </c>
      <c r="M15" s="32">
        <f t="shared" si="4"/>
        <v>370.40267611880455</v>
      </c>
      <c r="N15" s="32">
        <f t="shared" si="4"/>
        <v>432.13645547193863</v>
      </c>
      <c r="O15" s="32">
        <f t="shared" si="4"/>
        <v>493.87023482507277</v>
      </c>
      <c r="P15" s="32">
        <f t="shared" si="4"/>
        <v>555.6040141782067</v>
      </c>
      <c r="Q15" s="32">
        <f t="shared" si="4"/>
        <v>617.3377935313409</v>
      </c>
      <c r="R15" s="32">
        <f t="shared" si="4"/>
        <v>679.071572884475</v>
      </c>
      <c r="S15" s="32">
        <f t="shared" si="4"/>
        <v>740.8053522376091</v>
      </c>
      <c r="T15" s="32">
        <f t="shared" si="4"/>
        <v>802.5391315907432</v>
      </c>
      <c r="U15" s="32">
        <f t="shared" si="4"/>
        <v>864.2729109438773</v>
      </c>
      <c r="V15" s="32">
        <f t="shared" si="4"/>
        <v>926.0066902970113</v>
      </c>
    </row>
    <row r="16" spans="1:22" ht="25.5">
      <c r="A16" s="64"/>
      <c r="B16" s="65"/>
      <c r="C16" s="49">
        <v>600</v>
      </c>
      <c r="D16" s="45">
        <f t="shared" si="2"/>
        <v>108.63375173191913</v>
      </c>
      <c r="E16" s="45">
        <f t="shared" si="3"/>
        <v>144.84500230922552</v>
      </c>
      <c r="F16" s="45">
        <f t="shared" si="3"/>
        <v>181.0562528865319</v>
      </c>
      <c r="G16" s="45">
        <f t="shared" si="3"/>
        <v>217.26750346383827</v>
      </c>
      <c r="H16" s="45">
        <f t="shared" si="3"/>
        <v>253.47875404114464</v>
      </c>
      <c r="I16" s="45">
        <f t="shared" si="3"/>
        <v>289.69000461845104</v>
      </c>
      <c r="J16" s="45">
        <f t="shared" si="3"/>
        <v>325.9012551957574</v>
      </c>
      <c r="K16" s="45">
        <f>$AK$7*(($H$4+$H$5)/2-$H$6)^$AJ$7*K12/1000</f>
        <v>362.1125057730638</v>
      </c>
      <c r="L16" s="45">
        <f t="shared" si="4"/>
        <v>398.32375635037016</v>
      </c>
      <c r="M16" s="45">
        <f t="shared" si="4"/>
        <v>434.53500692767653</v>
      </c>
      <c r="N16" s="45">
        <f t="shared" si="4"/>
        <v>506.9575080822893</v>
      </c>
      <c r="O16" s="45">
        <f t="shared" si="4"/>
        <v>579.3800092369021</v>
      </c>
      <c r="P16" s="45">
        <f t="shared" si="4"/>
        <v>651.8025103915148</v>
      </c>
      <c r="Q16" s="45">
        <f t="shared" si="4"/>
        <v>724.2250115461276</v>
      </c>
      <c r="R16" s="45">
        <f t="shared" si="4"/>
        <v>796.6475127007403</v>
      </c>
      <c r="S16" s="45">
        <f t="shared" si="4"/>
        <v>869.0700138553531</v>
      </c>
      <c r="T16" s="45">
        <f t="shared" si="4"/>
        <v>941.4925150099658</v>
      </c>
      <c r="U16" s="45">
        <f t="shared" si="4"/>
        <v>1013.9150161645786</v>
      </c>
      <c r="V16" s="45">
        <f t="shared" si="4"/>
        <v>1086.3375173191912</v>
      </c>
    </row>
    <row r="17" spans="1:22" ht="25.5">
      <c r="A17" s="64"/>
      <c r="B17" s="65"/>
      <c r="C17" s="53">
        <v>750</v>
      </c>
      <c r="D17" s="32">
        <f t="shared" si="2"/>
        <v>131.71948189685688</v>
      </c>
      <c r="E17" s="32">
        <f aca="true" t="shared" si="5" ref="E17:J17">$K17*E$12/1000</f>
        <v>175.62597586247583</v>
      </c>
      <c r="F17" s="32">
        <f t="shared" si="5"/>
        <v>219.5324698280948</v>
      </c>
      <c r="G17" s="32">
        <f t="shared" si="5"/>
        <v>263.43896379371375</v>
      </c>
      <c r="H17" s="32">
        <f t="shared" si="5"/>
        <v>307.3454577593327</v>
      </c>
      <c r="I17" s="32">
        <f t="shared" si="5"/>
        <v>351.25195172495165</v>
      </c>
      <c r="J17" s="32">
        <f t="shared" si="5"/>
        <v>395.15844569057066</v>
      </c>
      <c r="K17" s="32">
        <f>(K16+K18)/2</f>
        <v>439.0649396561896</v>
      </c>
      <c r="L17" s="32">
        <f aca="true" t="shared" si="6" ref="L17:S17">$K17*L$12/1000</f>
        <v>482.9714336218086</v>
      </c>
      <c r="M17" s="32">
        <f t="shared" si="6"/>
        <v>526.8779275874275</v>
      </c>
      <c r="N17" s="32">
        <f t="shared" si="6"/>
        <v>614.6909155186654</v>
      </c>
      <c r="O17" s="32">
        <f t="shared" si="6"/>
        <v>702.5039034499033</v>
      </c>
      <c r="P17" s="32">
        <f t="shared" si="6"/>
        <v>790.3168913811413</v>
      </c>
      <c r="Q17" s="32">
        <f t="shared" si="6"/>
        <v>878.1298793123792</v>
      </c>
      <c r="R17" s="32">
        <f t="shared" si="6"/>
        <v>965.9428672436172</v>
      </c>
      <c r="S17" s="32">
        <f t="shared" si="6"/>
        <v>1053.755855174855</v>
      </c>
      <c r="T17" s="32">
        <f t="shared" si="4"/>
        <v>1141.5688431060928</v>
      </c>
      <c r="U17" s="32">
        <f t="shared" si="4"/>
        <v>1229.3818310373308</v>
      </c>
      <c r="V17" s="32">
        <f t="shared" si="4"/>
        <v>1317.1948189685688</v>
      </c>
    </row>
    <row r="18" spans="1:22" ht="26.25" thickBot="1">
      <c r="A18" s="66"/>
      <c r="B18" s="67"/>
      <c r="C18" s="50">
        <v>900</v>
      </c>
      <c r="D18" s="45">
        <f t="shared" si="2"/>
        <v>154.80521206179463</v>
      </c>
      <c r="E18" s="45">
        <f t="shared" si="3"/>
        <v>206.40694941572616</v>
      </c>
      <c r="F18" s="45">
        <f t="shared" si="3"/>
        <v>258.0086867696577</v>
      </c>
      <c r="G18" s="45">
        <f t="shared" si="3"/>
        <v>309.61042412358927</v>
      </c>
      <c r="H18" s="45">
        <f t="shared" si="3"/>
        <v>361.2121614775208</v>
      </c>
      <c r="I18" s="45">
        <f t="shared" si="3"/>
        <v>412.8138988314523</v>
      </c>
      <c r="J18" s="45">
        <f t="shared" si="3"/>
        <v>464.41563618538385</v>
      </c>
      <c r="K18" s="45">
        <f>$AK$8*(($H$4+$H$5)/2-$H$6)^$AJ$8*K12/1000</f>
        <v>516.0173735393154</v>
      </c>
      <c r="L18" s="45">
        <f t="shared" si="4"/>
        <v>567.6191108932469</v>
      </c>
      <c r="M18" s="45">
        <f t="shared" si="4"/>
        <v>619.2208482471785</v>
      </c>
      <c r="N18" s="45">
        <f t="shared" si="4"/>
        <v>722.4243229550416</v>
      </c>
      <c r="O18" s="45">
        <f t="shared" si="4"/>
        <v>825.6277976629046</v>
      </c>
      <c r="P18" s="45">
        <f t="shared" si="4"/>
        <v>928.8312723707677</v>
      </c>
      <c r="Q18" s="45">
        <f t="shared" si="4"/>
        <v>1032.0347470786307</v>
      </c>
      <c r="R18" s="45">
        <f t="shared" si="4"/>
        <v>1135.2382217864938</v>
      </c>
      <c r="S18" s="45">
        <f t="shared" si="4"/>
        <v>1238.441696494357</v>
      </c>
      <c r="T18" s="45">
        <f t="shared" si="4"/>
        <v>1341.6451712022201</v>
      </c>
      <c r="U18" s="45">
        <f t="shared" si="4"/>
        <v>1444.8486459100832</v>
      </c>
      <c r="V18" s="45">
        <f t="shared" si="4"/>
        <v>1548.0521206179462</v>
      </c>
    </row>
    <row r="19" spans="1:47" ht="25.5">
      <c r="A19" s="62">
        <v>11</v>
      </c>
      <c r="B19" s="63"/>
      <c r="C19" s="47">
        <v>300</v>
      </c>
      <c r="D19" s="32">
        <f t="shared" si="2"/>
        <v>109.17278214238368</v>
      </c>
      <c r="E19" s="32">
        <f aca="true" t="shared" si="7" ref="E19:J19">$K19*E12/1000</f>
        <v>145.56370952317826</v>
      </c>
      <c r="F19" s="32">
        <f t="shared" si="7"/>
        <v>181.9546369039728</v>
      </c>
      <c r="G19" s="32">
        <f t="shared" si="7"/>
        <v>218.34556428476736</v>
      </c>
      <c r="H19" s="32">
        <f t="shared" si="7"/>
        <v>254.73649166556194</v>
      </c>
      <c r="I19" s="32">
        <f t="shared" si="7"/>
        <v>291.1274190463565</v>
      </c>
      <c r="J19" s="32">
        <f t="shared" si="7"/>
        <v>327.5183464271511</v>
      </c>
      <c r="K19" s="32">
        <f>$AM$4*(($H$4+$H$5)/2-$H$6)^$AJ$4*K12/1000</f>
        <v>363.9092738079456</v>
      </c>
      <c r="L19" s="32">
        <f aca="true" t="shared" si="8" ref="L19:L40">$K19*L$12/1000</f>
        <v>400.30020118874023</v>
      </c>
      <c r="M19" s="32">
        <f aca="true" t="shared" si="9" ref="M19:V19">$K19*M12/1000</f>
        <v>436.6911285695347</v>
      </c>
      <c r="N19" s="32">
        <f t="shared" si="9"/>
        <v>509.4729833311239</v>
      </c>
      <c r="O19" s="32">
        <f t="shared" si="9"/>
        <v>582.254838092713</v>
      </c>
      <c r="P19" s="32">
        <f t="shared" si="9"/>
        <v>655.0366928543021</v>
      </c>
      <c r="Q19" s="32">
        <f t="shared" si="9"/>
        <v>727.8185476158912</v>
      </c>
      <c r="R19" s="32">
        <f t="shared" si="9"/>
        <v>800.6004023774805</v>
      </c>
      <c r="S19" s="32">
        <f t="shared" si="9"/>
        <v>873.3822571390695</v>
      </c>
      <c r="T19" s="32">
        <f t="shared" si="9"/>
        <v>946.1641119006586</v>
      </c>
      <c r="U19" s="32">
        <f t="shared" si="9"/>
        <v>1018.9459666622478</v>
      </c>
      <c r="V19" s="32">
        <f t="shared" si="9"/>
        <v>1091.727821423837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22" ht="25.5">
      <c r="A20" s="64"/>
      <c r="B20" s="65"/>
      <c r="C20" s="48">
        <v>400</v>
      </c>
      <c r="D20" s="45">
        <f t="shared" si="2"/>
        <v>120.75567853195157</v>
      </c>
      <c r="E20" s="45">
        <f aca="true" t="shared" si="10" ref="E20:J38">$K20*E$12/1000</f>
        <v>161.0075713759354</v>
      </c>
      <c r="F20" s="45">
        <f t="shared" si="10"/>
        <v>201.2594642199193</v>
      </c>
      <c r="G20" s="45">
        <f t="shared" si="10"/>
        <v>241.51135706390315</v>
      </c>
      <c r="H20" s="45">
        <f t="shared" si="10"/>
        <v>281.76324990788703</v>
      </c>
      <c r="I20" s="45">
        <f t="shared" si="10"/>
        <v>322.0151427518708</v>
      </c>
      <c r="J20" s="45">
        <f t="shared" si="10"/>
        <v>362.26703559585474</v>
      </c>
      <c r="K20" s="54">
        <f>$AM$5*(($H$4+$H$5)/2-$H$6)^$AL$5*K12/1000</f>
        <v>402.5189284398386</v>
      </c>
      <c r="L20" s="45">
        <f t="shared" si="8"/>
        <v>442.7708212838225</v>
      </c>
      <c r="M20" s="45">
        <f aca="true" t="shared" si="11" ref="M20:V38">$K20*M$12/1000</f>
        <v>483.0227141278063</v>
      </c>
      <c r="N20" s="45">
        <f t="shared" si="11"/>
        <v>563.5264998157741</v>
      </c>
      <c r="O20" s="45">
        <f t="shared" si="11"/>
        <v>644.0302855037417</v>
      </c>
      <c r="P20" s="45">
        <f t="shared" si="11"/>
        <v>724.5340711917095</v>
      </c>
      <c r="Q20" s="45">
        <f t="shared" si="11"/>
        <v>805.0378568796772</v>
      </c>
      <c r="R20" s="45">
        <f t="shared" si="11"/>
        <v>885.541642567645</v>
      </c>
      <c r="S20" s="45">
        <f t="shared" si="11"/>
        <v>966.0454282556126</v>
      </c>
      <c r="T20" s="45">
        <f t="shared" si="11"/>
        <v>1046.5492139435803</v>
      </c>
      <c r="U20" s="45">
        <f t="shared" si="11"/>
        <v>1127.0529996315481</v>
      </c>
      <c r="V20" s="45">
        <f t="shared" si="11"/>
        <v>1207.5567853195157</v>
      </c>
    </row>
    <row r="21" spans="1:22" ht="25.5">
      <c r="A21" s="64"/>
      <c r="B21" s="65"/>
      <c r="C21" s="48">
        <v>500</v>
      </c>
      <c r="D21" s="32">
        <f t="shared" si="2"/>
        <v>145.88115501818316</v>
      </c>
      <c r="E21" s="32">
        <f t="shared" si="10"/>
        <v>194.5082066909109</v>
      </c>
      <c r="F21" s="32">
        <f t="shared" si="10"/>
        <v>243.1352583636386</v>
      </c>
      <c r="G21" s="32">
        <f t="shared" si="10"/>
        <v>291.76231003636633</v>
      </c>
      <c r="H21" s="32">
        <f t="shared" si="10"/>
        <v>340.38936170909403</v>
      </c>
      <c r="I21" s="32">
        <f t="shared" si="10"/>
        <v>389.0164133818218</v>
      </c>
      <c r="J21" s="32">
        <f t="shared" si="10"/>
        <v>437.64346505454944</v>
      </c>
      <c r="K21" s="32">
        <f>$AM$6*(($H$4+$H$5)/2-$H$6)^$AL$6*K12/1000</f>
        <v>486.2705167272772</v>
      </c>
      <c r="L21" s="32">
        <f t="shared" si="8"/>
        <v>534.8975684000048</v>
      </c>
      <c r="M21" s="32">
        <f t="shared" si="11"/>
        <v>583.5246200727327</v>
      </c>
      <c r="N21" s="32">
        <f t="shared" si="11"/>
        <v>680.7787234181881</v>
      </c>
      <c r="O21" s="32">
        <f t="shared" si="11"/>
        <v>778.0328267636436</v>
      </c>
      <c r="P21" s="32">
        <f t="shared" si="11"/>
        <v>875.2869301090989</v>
      </c>
      <c r="Q21" s="32">
        <f t="shared" si="11"/>
        <v>972.5410334545544</v>
      </c>
      <c r="R21" s="32">
        <f t="shared" si="11"/>
        <v>1069.7951368000097</v>
      </c>
      <c r="S21" s="32">
        <f t="shared" si="11"/>
        <v>1167.0492401454653</v>
      </c>
      <c r="T21" s="32">
        <f t="shared" si="11"/>
        <v>1264.3033434909207</v>
      </c>
      <c r="U21" s="32">
        <f t="shared" si="11"/>
        <v>1361.5574468363761</v>
      </c>
      <c r="V21" s="32">
        <f t="shared" si="11"/>
        <v>1458.8115501818318</v>
      </c>
    </row>
    <row r="22" spans="1:22" ht="25.5">
      <c r="A22" s="64"/>
      <c r="B22" s="65"/>
      <c r="C22" s="49">
        <v>600</v>
      </c>
      <c r="D22" s="45">
        <f t="shared" si="2"/>
        <v>169.70748935236895</v>
      </c>
      <c r="E22" s="45">
        <f t="shared" si="10"/>
        <v>226.27665246982528</v>
      </c>
      <c r="F22" s="45">
        <f t="shared" si="10"/>
        <v>282.8458155872816</v>
      </c>
      <c r="G22" s="45">
        <f t="shared" si="10"/>
        <v>339.4149787047379</v>
      </c>
      <c r="H22" s="45">
        <f t="shared" si="10"/>
        <v>395.98414182219426</v>
      </c>
      <c r="I22" s="45">
        <f t="shared" si="10"/>
        <v>452.55330493965056</v>
      </c>
      <c r="J22" s="45">
        <f t="shared" si="10"/>
        <v>509.1224680571069</v>
      </c>
      <c r="K22" s="54">
        <f>$AM$7*(($H$4+$H$5)/2-$H$6)^$AL$7*K12/1000</f>
        <v>565.6916311745632</v>
      </c>
      <c r="L22" s="45">
        <f t="shared" si="8"/>
        <v>622.2607942920196</v>
      </c>
      <c r="M22" s="45">
        <f t="shared" si="11"/>
        <v>678.8299574094758</v>
      </c>
      <c r="N22" s="45">
        <f t="shared" si="11"/>
        <v>791.9682836443885</v>
      </c>
      <c r="O22" s="45">
        <f t="shared" si="11"/>
        <v>905.1066098793011</v>
      </c>
      <c r="P22" s="45">
        <f t="shared" si="11"/>
        <v>1018.2449361142138</v>
      </c>
      <c r="Q22" s="45">
        <f t="shared" si="11"/>
        <v>1131.3832623491264</v>
      </c>
      <c r="R22" s="45">
        <f t="shared" si="11"/>
        <v>1244.5215885840391</v>
      </c>
      <c r="S22" s="45">
        <f t="shared" si="11"/>
        <v>1357.6599148189516</v>
      </c>
      <c r="T22" s="45">
        <f t="shared" si="11"/>
        <v>1470.7982410538643</v>
      </c>
      <c r="U22" s="45">
        <f t="shared" si="11"/>
        <v>1583.936567288777</v>
      </c>
      <c r="V22" s="45">
        <f t="shared" si="11"/>
        <v>1697.0748935236895</v>
      </c>
    </row>
    <row r="23" spans="1:22" ht="25.5">
      <c r="A23" s="64"/>
      <c r="B23" s="65"/>
      <c r="C23" s="53">
        <v>750</v>
      </c>
      <c r="D23" s="32">
        <f t="shared" si="2"/>
        <v>201.65045066065616</v>
      </c>
      <c r="E23" s="32">
        <f aca="true" t="shared" si="12" ref="E23:J23">$K23*E$12/1000</f>
        <v>268.86726754754153</v>
      </c>
      <c r="F23" s="32">
        <f t="shared" si="12"/>
        <v>336.0840844344269</v>
      </c>
      <c r="G23" s="32">
        <f t="shared" si="12"/>
        <v>403.3009013213123</v>
      </c>
      <c r="H23" s="32">
        <f t="shared" si="12"/>
        <v>470.51771820819766</v>
      </c>
      <c r="I23" s="32">
        <f t="shared" si="12"/>
        <v>537.7345350950831</v>
      </c>
      <c r="J23" s="32">
        <f t="shared" si="12"/>
        <v>604.9513519819685</v>
      </c>
      <c r="K23" s="32">
        <f>(K22+K24)/2</f>
        <v>672.1681688688539</v>
      </c>
      <c r="L23" s="32">
        <f aca="true" t="shared" si="13" ref="L23:S23">$K23*L$12/1000</f>
        <v>739.3849857557393</v>
      </c>
      <c r="M23" s="32">
        <f t="shared" si="13"/>
        <v>806.6018026426246</v>
      </c>
      <c r="N23" s="32">
        <f t="shared" si="13"/>
        <v>941.0354364163953</v>
      </c>
      <c r="O23" s="32">
        <f t="shared" si="13"/>
        <v>1075.4690701901661</v>
      </c>
      <c r="P23" s="32">
        <f t="shared" si="13"/>
        <v>1209.902703963937</v>
      </c>
      <c r="Q23" s="32">
        <f t="shared" si="13"/>
        <v>1344.3363377377077</v>
      </c>
      <c r="R23" s="32">
        <f t="shared" si="13"/>
        <v>1478.7699715114786</v>
      </c>
      <c r="S23" s="32">
        <f t="shared" si="13"/>
        <v>1613.2036052852493</v>
      </c>
      <c r="T23" s="32">
        <f t="shared" si="11"/>
        <v>1747.63723905902</v>
      </c>
      <c r="U23" s="32">
        <f t="shared" si="11"/>
        <v>1882.0708728327907</v>
      </c>
      <c r="V23" s="32">
        <f t="shared" si="11"/>
        <v>2016.5045066065616</v>
      </c>
    </row>
    <row r="24" spans="1:22" ht="26.25" thickBot="1">
      <c r="A24" s="66"/>
      <c r="B24" s="67"/>
      <c r="C24" s="50">
        <v>900</v>
      </c>
      <c r="D24" s="45">
        <f t="shared" si="2"/>
        <v>233.59341196894334</v>
      </c>
      <c r="E24" s="45">
        <f t="shared" si="10"/>
        <v>311.45788262525775</v>
      </c>
      <c r="F24" s="45">
        <f t="shared" si="10"/>
        <v>389.32235328157225</v>
      </c>
      <c r="G24" s="45">
        <f t="shared" si="10"/>
        <v>467.1868239378867</v>
      </c>
      <c r="H24" s="45">
        <f t="shared" si="10"/>
        <v>545.0512945942012</v>
      </c>
      <c r="I24" s="45">
        <f t="shared" si="10"/>
        <v>622.9157652505155</v>
      </c>
      <c r="J24" s="45">
        <f t="shared" si="10"/>
        <v>700.7802359068301</v>
      </c>
      <c r="K24" s="45">
        <f>$AM$8*(($H$4+$H$5)/2-$H$6)^$AL$8*K12/1000</f>
        <v>778.6447065631445</v>
      </c>
      <c r="L24" s="45">
        <f t="shared" si="8"/>
        <v>856.5091772194589</v>
      </c>
      <c r="M24" s="45">
        <f t="shared" si="11"/>
        <v>934.3736478757734</v>
      </c>
      <c r="N24" s="45">
        <f t="shared" si="11"/>
        <v>1090.1025891884024</v>
      </c>
      <c r="O24" s="45">
        <f t="shared" si="11"/>
        <v>1245.831530501031</v>
      </c>
      <c r="P24" s="45">
        <f t="shared" si="11"/>
        <v>1401.5604718136601</v>
      </c>
      <c r="Q24" s="45">
        <f t="shared" si="11"/>
        <v>1557.289413126289</v>
      </c>
      <c r="R24" s="45">
        <f t="shared" si="11"/>
        <v>1713.0183544389179</v>
      </c>
      <c r="S24" s="45">
        <f t="shared" si="11"/>
        <v>1868.7472957515467</v>
      </c>
      <c r="T24" s="45">
        <f t="shared" si="11"/>
        <v>2024.4762370641758</v>
      </c>
      <c r="U24" s="45">
        <f t="shared" si="11"/>
        <v>2180.2051783768047</v>
      </c>
      <c r="V24" s="45">
        <f t="shared" si="11"/>
        <v>2335.9341196894334</v>
      </c>
    </row>
    <row r="25" spans="1:22" ht="26.25" thickBot="1">
      <c r="A25" s="59">
        <v>21</v>
      </c>
      <c r="B25" s="59"/>
      <c r="C25" s="47">
        <v>300</v>
      </c>
      <c r="D25" s="32">
        <f t="shared" si="2"/>
        <v>145.92107303047774</v>
      </c>
      <c r="E25" s="32">
        <f t="shared" si="10"/>
        <v>194.56143070730363</v>
      </c>
      <c r="F25" s="32">
        <f t="shared" si="10"/>
        <v>243.20178838412954</v>
      </c>
      <c r="G25" s="32">
        <f t="shared" si="10"/>
        <v>291.8421460609555</v>
      </c>
      <c r="H25" s="32">
        <f t="shared" si="10"/>
        <v>340.48250373778137</v>
      </c>
      <c r="I25" s="32">
        <f t="shared" si="10"/>
        <v>389.12286141460726</v>
      </c>
      <c r="J25" s="32">
        <f t="shared" si="10"/>
        <v>437.76321909143314</v>
      </c>
      <c r="K25" s="33">
        <f>$AO$4*(($H$4+$H$5)/2-$H$6)^$AN$4*K12/1000</f>
        <v>486.4035767682591</v>
      </c>
      <c r="L25" s="32">
        <f t="shared" si="8"/>
        <v>535.043934445085</v>
      </c>
      <c r="M25" s="32">
        <f t="shared" si="11"/>
        <v>583.684292121911</v>
      </c>
      <c r="N25" s="32">
        <f t="shared" si="11"/>
        <v>680.9650074755627</v>
      </c>
      <c r="O25" s="32">
        <f t="shared" si="11"/>
        <v>778.2457228292145</v>
      </c>
      <c r="P25" s="32">
        <f t="shared" si="11"/>
        <v>875.5264381828663</v>
      </c>
      <c r="Q25" s="32">
        <f t="shared" si="11"/>
        <v>972.8071535365182</v>
      </c>
      <c r="R25" s="32">
        <f t="shared" si="11"/>
        <v>1070.08786889017</v>
      </c>
      <c r="S25" s="32">
        <f t="shared" si="11"/>
        <v>1167.368584243822</v>
      </c>
      <c r="T25" s="32">
        <f t="shared" si="11"/>
        <v>1264.6492995974736</v>
      </c>
      <c r="U25" s="32">
        <f t="shared" si="11"/>
        <v>1361.9300149511255</v>
      </c>
      <c r="V25" s="32">
        <f t="shared" si="11"/>
        <v>1459.2107303047771</v>
      </c>
    </row>
    <row r="26" spans="1:22" ht="26.25" thickBot="1">
      <c r="A26" s="59"/>
      <c r="B26" s="59"/>
      <c r="C26" s="48">
        <v>400</v>
      </c>
      <c r="D26" s="45">
        <f t="shared" si="2"/>
        <v>184.57655647656682</v>
      </c>
      <c r="E26" s="45">
        <f t="shared" si="10"/>
        <v>246.1020753020891</v>
      </c>
      <c r="F26" s="45">
        <f t="shared" si="10"/>
        <v>307.62759412761136</v>
      </c>
      <c r="G26" s="45">
        <f t="shared" si="10"/>
        <v>369.15311295313364</v>
      </c>
      <c r="H26" s="45">
        <f t="shared" si="10"/>
        <v>430.6786317786559</v>
      </c>
      <c r="I26" s="45">
        <f t="shared" si="10"/>
        <v>492.2041506041782</v>
      </c>
      <c r="J26" s="45">
        <f t="shared" si="10"/>
        <v>553.7296694297005</v>
      </c>
      <c r="K26" s="45">
        <f>$AO$5*(($H$4+$H$5)/2-$H$6)^$AN$5*K12/1000</f>
        <v>615.2551882552227</v>
      </c>
      <c r="L26" s="45">
        <f t="shared" si="8"/>
        <v>676.7807070807451</v>
      </c>
      <c r="M26" s="45">
        <f t="shared" si="11"/>
        <v>738.3062259062673</v>
      </c>
      <c r="N26" s="45">
        <f t="shared" si="11"/>
        <v>861.3572635573119</v>
      </c>
      <c r="O26" s="45">
        <f t="shared" si="11"/>
        <v>984.4083012083564</v>
      </c>
      <c r="P26" s="45">
        <f t="shared" si="11"/>
        <v>1107.459338859401</v>
      </c>
      <c r="Q26" s="45">
        <f t="shared" si="11"/>
        <v>1230.5103765104454</v>
      </c>
      <c r="R26" s="45">
        <f t="shared" si="11"/>
        <v>1353.5614141614901</v>
      </c>
      <c r="S26" s="45">
        <f t="shared" si="11"/>
        <v>1476.6124518125346</v>
      </c>
      <c r="T26" s="45">
        <f t="shared" si="11"/>
        <v>1599.6634894635793</v>
      </c>
      <c r="U26" s="45">
        <f t="shared" si="11"/>
        <v>1722.7145271146237</v>
      </c>
      <c r="V26" s="45">
        <f t="shared" si="11"/>
        <v>1845.7655647656682</v>
      </c>
    </row>
    <row r="27" spans="1:22" ht="26.25" thickBot="1">
      <c r="A27" s="59"/>
      <c r="B27" s="59"/>
      <c r="C27" s="48">
        <v>500</v>
      </c>
      <c r="D27" s="32">
        <f t="shared" si="2"/>
        <v>219.79339637072144</v>
      </c>
      <c r="E27" s="32">
        <f t="shared" si="10"/>
        <v>293.0578618276286</v>
      </c>
      <c r="F27" s="32">
        <f t="shared" si="10"/>
        <v>366.32232728453573</v>
      </c>
      <c r="G27" s="32">
        <f t="shared" si="10"/>
        <v>439.5867927414429</v>
      </c>
      <c r="H27" s="32">
        <f t="shared" si="10"/>
        <v>512.85125819835</v>
      </c>
      <c r="I27" s="32">
        <f t="shared" si="10"/>
        <v>586.1157236552572</v>
      </c>
      <c r="J27" s="32">
        <f t="shared" si="10"/>
        <v>659.3801891121643</v>
      </c>
      <c r="K27" s="33">
        <f>$AO$6*(($H$4+$H$5)/2-$H$6)^$AN$6*K12/1000</f>
        <v>732.6446545690715</v>
      </c>
      <c r="L27" s="32">
        <f t="shared" si="8"/>
        <v>805.9091200259786</v>
      </c>
      <c r="M27" s="32">
        <f t="shared" si="11"/>
        <v>879.1735854828858</v>
      </c>
      <c r="N27" s="32">
        <f t="shared" si="11"/>
        <v>1025.7025163967</v>
      </c>
      <c r="O27" s="32">
        <f t="shared" si="11"/>
        <v>1172.2314473105143</v>
      </c>
      <c r="P27" s="32">
        <f t="shared" si="11"/>
        <v>1318.7603782243286</v>
      </c>
      <c r="Q27" s="32">
        <f t="shared" si="11"/>
        <v>1465.289309138143</v>
      </c>
      <c r="R27" s="32">
        <f t="shared" si="11"/>
        <v>1611.8182400519572</v>
      </c>
      <c r="S27" s="32">
        <f t="shared" si="11"/>
        <v>1758.3471709657715</v>
      </c>
      <c r="T27" s="32">
        <f t="shared" si="11"/>
        <v>1904.8761018795858</v>
      </c>
      <c r="U27" s="32">
        <f t="shared" si="11"/>
        <v>2051.4050327934</v>
      </c>
      <c r="V27" s="32">
        <f t="shared" si="11"/>
        <v>2197.9339637072144</v>
      </c>
    </row>
    <row r="28" spans="1:22" ht="26.25" thickBot="1">
      <c r="A28" s="59"/>
      <c r="B28" s="59"/>
      <c r="C28" s="49">
        <v>600</v>
      </c>
      <c r="D28" s="45">
        <f t="shared" si="2"/>
        <v>251.6254165092853</v>
      </c>
      <c r="E28" s="45">
        <f t="shared" si="10"/>
        <v>335.5005553457137</v>
      </c>
      <c r="F28" s="45">
        <f t="shared" si="10"/>
        <v>419.3756941821421</v>
      </c>
      <c r="G28" s="45">
        <f t="shared" si="10"/>
        <v>503.2508330185706</v>
      </c>
      <c r="H28" s="45">
        <f t="shared" si="10"/>
        <v>587.125971854999</v>
      </c>
      <c r="I28" s="45">
        <f t="shared" si="10"/>
        <v>671.0011106914274</v>
      </c>
      <c r="J28" s="45">
        <f t="shared" si="10"/>
        <v>754.8762495278557</v>
      </c>
      <c r="K28" s="45">
        <f>$AO$7*(($H$4+$H$5)/2-$H$6)^$AN$7*K12/1000</f>
        <v>838.7513883642843</v>
      </c>
      <c r="L28" s="45">
        <f t="shared" si="8"/>
        <v>922.6265272007128</v>
      </c>
      <c r="M28" s="45">
        <f t="shared" si="11"/>
        <v>1006.5016660371411</v>
      </c>
      <c r="N28" s="45">
        <f t="shared" si="11"/>
        <v>1174.251943709998</v>
      </c>
      <c r="O28" s="45">
        <f t="shared" si="11"/>
        <v>1342.0022213828547</v>
      </c>
      <c r="P28" s="45">
        <f t="shared" si="11"/>
        <v>1509.7524990557115</v>
      </c>
      <c r="Q28" s="45">
        <f t="shared" si="11"/>
        <v>1677.5027767285685</v>
      </c>
      <c r="R28" s="45">
        <f t="shared" si="11"/>
        <v>1845.2530544014255</v>
      </c>
      <c r="S28" s="45">
        <f t="shared" si="11"/>
        <v>2013.0033320742823</v>
      </c>
      <c r="T28" s="45">
        <f t="shared" si="11"/>
        <v>2180.7536097471393</v>
      </c>
      <c r="U28" s="45">
        <f t="shared" si="11"/>
        <v>2348.503887419996</v>
      </c>
      <c r="V28" s="45">
        <f t="shared" si="11"/>
        <v>2516.254165092853</v>
      </c>
    </row>
    <row r="29" spans="1:22" ht="26.25" thickBot="1">
      <c r="A29" s="59"/>
      <c r="B29" s="59"/>
      <c r="C29" s="53">
        <v>750</v>
      </c>
      <c r="D29" s="32">
        <f t="shared" si="2"/>
        <v>292.4456336726699</v>
      </c>
      <c r="E29" s="32">
        <f aca="true" t="shared" si="14" ref="E29:J29">$K29*E$12/1000</f>
        <v>389.92751156355985</v>
      </c>
      <c r="F29" s="32">
        <f t="shared" si="14"/>
        <v>487.40938945444975</v>
      </c>
      <c r="G29" s="32">
        <f t="shared" si="14"/>
        <v>584.8912673453398</v>
      </c>
      <c r="H29" s="32">
        <f t="shared" si="14"/>
        <v>682.3731452362297</v>
      </c>
      <c r="I29" s="32">
        <f t="shared" si="14"/>
        <v>779.8550231271197</v>
      </c>
      <c r="J29" s="32">
        <f t="shared" si="14"/>
        <v>877.3369010180095</v>
      </c>
      <c r="K29" s="32">
        <f>(K28+K30)/2</f>
        <v>974.8187789088995</v>
      </c>
      <c r="L29" s="32">
        <f aca="true" t="shared" si="15" ref="L29:S29">$K29*L$12/1000</f>
        <v>1072.3006567997895</v>
      </c>
      <c r="M29" s="32">
        <f t="shared" si="15"/>
        <v>1169.7825346906795</v>
      </c>
      <c r="N29" s="32">
        <f t="shared" si="15"/>
        <v>1364.7462904724593</v>
      </c>
      <c r="O29" s="32">
        <f t="shared" si="15"/>
        <v>1559.7100462542394</v>
      </c>
      <c r="P29" s="32">
        <f t="shared" si="15"/>
        <v>1754.673802036019</v>
      </c>
      <c r="Q29" s="32">
        <f t="shared" si="15"/>
        <v>1949.637557817799</v>
      </c>
      <c r="R29" s="32">
        <f t="shared" si="15"/>
        <v>2144.601313599579</v>
      </c>
      <c r="S29" s="32">
        <f t="shared" si="15"/>
        <v>2339.565069381359</v>
      </c>
      <c r="T29" s="32">
        <f t="shared" si="11"/>
        <v>2534.5288251631387</v>
      </c>
      <c r="U29" s="32">
        <f t="shared" si="11"/>
        <v>2729.4925809449187</v>
      </c>
      <c r="V29" s="32">
        <f t="shared" si="11"/>
        <v>2924.4563367266987</v>
      </c>
    </row>
    <row r="30" spans="1:22" ht="26.25" thickBot="1">
      <c r="A30" s="59"/>
      <c r="B30" s="59"/>
      <c r="C30" s="50">
        <v>900</v>
      </c>
      <c r="D30" s="45">
        <f t="shared" si="2"/>
        <v>333.2658508360545</v>
      </c>
      <c r="E30" s="45">
        <f t="shared" si="10"/>
        <v>444.35446778140596</v>
      </c>
      <c r="F30" s="45">
        <f t="shared" si="10"/>
        <v>555.4430847267574</v>
      </c>
      <c r="G30" s="45">
        <f t="shared" si="10"/>
        <v>666.531701672109</v>
      </c>
      <c r="H30" s="45">
        <f t="shared" si="10"/>
        <v>777.6203186174604</v>
      </c>
      <c r="I30" s="45">
        <f t="shared" si="10"/>
        <v>888.7089355628119</v>
      </c>
      <c r="J30" s="45">
        <f t="shared" si="10"/>
        <v>999.7975525081633</v>
      </c>
      <c r="K30" s="54">
        <f>$AO$8*(($H$4+$H$5)/2-$H$6)^$AN$8*K12/1000</f>
        <v>1110.8861694535149</v>
      </c>
      <c r="L30" s="45">
        <f t="shared" si="8"/>
        <v>1221.9747863988664</v>
      </c>
      <c r="M30" s="45">
        <f t="shared" si="11"/>
        <v>1333.063403344218</v>
      </c>
      <c r="N30" s="45">
        <f t="shared" si="11"/>
        <v>1555.2406372349208</v>
      </c>
      <c r="O30" s="45">
        <f t="shared" si="11"/>
        <v>1777.4178711256238</v>
      </c>
      <c r="P30" s="45">
        <f t="shared" si="11"/>
        <v>1999.5951050163267</v>
      </c>
      <c r="Q30" s="45">
        <f t="shared" si="11"/>
        <v>2221.7723389070297</v>
      </c>
      <c r="R30" s="45">
        <f t="shared" si="11"/>
        <v>2443.949572797733</v>
      </c>
      <c r="S30" s="45">
        <f t="shared" si="11"/>
        <v>2666.126806688436</v>
      </c>
      <c r="T30" s="45">
        <f t="shared" si="11"/>
        <v>2888.304040579139</v>
      </c>
      <c r="U30" s="45">
        <f t="shared" si="11"/>
        <v>3110.4812744698415</v>
      </c>
      <c r="V30" s="45">
        <f t="shared" si="11"/>
        <v>3332.6585083605446</v>
      </c>
    </row>
    <row r="31" spans="1:22" ht="26.25" thickBot="1">
      <c r="A31" s="59">
        <v>22</v>
      </c>
      <c r="B31" s="59"/>
      <c r="C31" s="47">
        <v>300</v>
      </c>
      <c r="D31" s="32">
        <f t="shared" si="2"/>
        <v>188.19689639658054</v>
      </c>
      <c r="E31" s="32">
        <f t="shared" si="10"/>
        <v>250.92919519544068</v>
      </c>
      <c r="F31" s="32">
        <f t="shared" si="10"/>
        <v>313.6614939943009</v>
      </c>
      <c r="G31" s="32">
        <f t="shared" si="10"/>
        <v>376.3937927931611</v>
      </c>
      <c r="H31" s="32">
        <f t="shared" si="10"/>
        <v>439.1260915920212</v>
      </c>
      <c r="I31" s="32">
        <f t="shared" si="10"/>
        <v>501.85839039088137</v>
      </c>
      <c r="J31" s="32">
        <f t="shared" si="10"/>
        <v>564.5906891897416</v>
      </c>
      <c r="K31" s="32">
        <f>$AQ$4*(($H$4+$H$5)/2-$H$6)^$AP$4*K12/1000</f>
        <v>627.3229879886018</v>
      </c>
      <c r="L31" s="32">
        <f t="shared" si="8"/>
        <v>690.0552867874619</v>
      </c>
      <c r="M31" s="32">
        <f t="shared" si="11"/>
        <v>752.7875855863222</v>
      </c>
      <c r="N31" s="32">
        <f t="shared" si="11"/>
        <v>878.2521831840425</v>
      </c>
      <c r="O31" s="32">
        <f t="shared" si="11"/>
        <v>1003.7167807817627</v>
      </c>
      <c r="P31" s="32">
        <f t="shared" si="11"/>
        <v>1129.1813783794832</v>
      </c>
      <c r="Q31" s="32">
        <f t="shared" si="11"/>
        <v>1254.6459759772035</v>
      </c>
      <c r="R31" s="32">
        <f t="shared" si="11"/>
        <v>1380.1105735749238</v>
      </c>
      <c r="S31" s="32">
        <f t="shared" si="11"/>
        <v>1505.5751711726443</v>
      </c>
      <c r="T31" s="32">
        <f t="shared" si="11"/>
        <v>1631.0397687703646</v>
      </c>
      <c r="U31" s="32">
        <f t="shared" si="11"/>
        <v>1756.504366368085</v>
      </c>
      <c r="V31" s="32">
        <f t="shared" si="11"/>
        <v>1881.9689639658052</v>
      </c>
    </row>
    <row r="32" spans="1:22" ht="26.25" thickBot="1">
      <c r="A32" s="59"/>
      <c r="B32" s="59"/>
      <c r="C32" s="48">
        <v>400</v>
      </c>
      <c r="D32" s="45">
        <f t="shared" si="2"/>
        <v>238.34910440913217</v>
      </c>
      <c r="E32" s="45">
        <f t="shared" si="10"/>
        <v>317.7988058788428</v>
      </c>
      <c r="F32" s="45">
        <f t="shared" si="10"/>
        <v>397.2485073485536</v>
      </c>
      <c r="G32" s="45">
        <f t="shared" si="10"/>
        <v>476.69820881826433</v>
      </c>
      <c r="H32" s="45">
        <f t="shared" si="10"/>
        <v>556.147910287975</v>
      </c>
      <c r="I32" s="45">
        <f t="shared" si="10"/>
        <v>635.5976117576856</v>
      </c>
      <c r="J32" s="45">
        <f t="shared" si="10"/>
        <v>715.0473132273964</v>
      </c>
      <c r="K32" s="54">
        <f>$AQ$5*(($H$4+$H$5)/2-$H$6)^$AP$5*K12/1000</f>
        <v>794.4970146971071</v>
      </c>
      <c r="L32" s="45">
        <f t="shared" si="8"/>
        <v>873.9467161668179</v>
      </c>
      <c r="M32" s="45">
        <f t="shared" si="11"/>
        <v>953.3964176365287</v>
      </c>
      <c r="N32" s="45">
        <f t="shared" si="11"/>
        <v>1112.29582057595</v>
      </c>
      <c r="O32" s="45">
        <f t="shared" si="11"/>
        <v>1271.1952235153713</v>
      </c>
      <c r="P32" s="45">
        <f t="shared" si="11"/>
        <v>1430.094626454793</v>
      </c>
      <c r="Q32" s="45">
        <f t="shared" si="11"/>
        <v>1588.9940293942143</v>
      </c>
      <c r="R32" s="45">
        <f t="shared" si="11"/>
        <v>1747.8934323336357</v>
      </c>
      <c r="S32" s="45">
        <f t="shared" si="11"/>
        <v>1906.7928352730573</v>
      </c>
      <c r="T32" s="45">
        <f t="shared" si="11"/>
        <v>2065.6922382124785</v>
      </c>
      <c r="U32" s="45">
        <f t="shared" si="11"/>
        <v>2224.5916411519</v>
      </c>
      <c r="V32" s="45">
        <f t="shared" si="11"/>
        <v>2383.4910440913213</v>
      </c>
    </row>
    <row r="33" spans="1:22" ht="26.25" thickBot="1">
      <c r="A33" s="59"/>
      <c r="B33" s="59"/>
      <c r="C33" s="48">
        <v>500</v>
      </c>
      <c r="D33" s="32">
        <f t="shared" si="2"/>
        <v>284.26757237294294</v>
      </c>
      <c r="E33" s="32">
        <f t="shared" si="10"/>
        <v>379.02342983059054</v>
      </c>
      <c r="F33" s="32">
        <f t="shared" si="10"/>
        <v>473.7792872882382</v>
      </c>
      <c r="G33" s="32">
        <f t="shared" si="10"/>
        <v>568.5351447458859</v>
      </c>
      <c r="H33" s="32">
        <f t="shared" si="10"/>
        <v>663.2910022035336</v>
      </c>
      <c r="I33" s="32">
        <f t="shared" si="10"/>
        <v>758.0468596611811</v>
      </c>
      <c r="J33" s="32">
        <f t="shared" si="10"/>
        <v>852.8027171188288</v>
      </c>
      <c r="K33" s="32">
        <f>$AQ$6*(($H$4+$H$5)/2-$H$6)^$AP$6*K12/1000</f>
        <v>947.5585745764764</v>
      </c>
      <c r="L33" s="32">
        <f t="shared" si="8"/>
        <v>1042.3144320341241</v>
      </c>
      <c r="M33" s="32">
        <f t="shared" si="11"/>
        <v>1137.0702894917717</v>
      </c>
      <c r="N33" s="32">
        <f t="shared" si="11"/>
        <v>1326.5820044070672</v>
      </c>
      <c r="O33" s="32">
        <f t="shared" si="11"/>
        <v>1516.0937193223622</v>
      </c>
      <c r="P33" s="32">
        <f t="shared" si="11"/>
        <v>1705.6054342376576</v>
      </c>
      <c r="Q33" s="32">
        <f t="shared" si="11"/>
        <v>1895.1171491529528</v>
      </c>
      <c r="R33" s="32">
        <f t="shared" si="11"/>
        <v>2084.6288640682483</v>
      </c>
      <c r="S33" s="32">
        <f t="shared" si="11"/>
        <v>2274.1405789835435</v>
      </c>
      <c r="T33" s="32">
        <f t="shared" si="11"/>
        <v>2463.6522938988387</v>
      </c>
      <c r="U33" s="32">
        <f t="shared" si="11"/>
        <v>2653.1640088141344</v>
      </c>
      <c r="V33" s="32">
        <f t="shared" si="11"/>
        <v>2842.675723729429</v>
      </c>
    </row>
    <row r="34" spans="1:22" ht="26.25" thickBot="1">
      <c r="A34" s="59"/>
      <c r="B34" s="59"/>
      <c r="C34" s="49">
        <v>600</v>
      </c>
      <c r="D34" s="45">
        <f t="shared" si="2"/>
        <v>326.1934965323541</v>
      </c>
      <c r="E34" s="45">
        <f t="shared" si="10"/>
        <v>434.92466204313877</v>
      </c>
      <c r="F34" s="45">
        <f t="shared" si="10"/>
        <v>543.6558275539235</v>
      </c>
      <c r="G34" s="45">
        <f t="shared" si="10"/>
        <v>652.3869930647082</v>
      </c>
      <c r="H34" s="45">
        <f t="shared" si="10"/>
        <v>761.1181585754929</v>
      </c>
      <c r="I34" s="45">
        <f t="shared" si="10"/>
        <v>869.8493240862775</v>
      </c>
      <c r="J34" s="45">
        <f t="shared" si="10"/>
        <v>978.5804895970622</v>
      </c>
      <c r="K34" s="54">
        <f>$AQ$7*(($H$4+$H$5)/2-$H$6)^$AP$7*K12/1000</f>
        <v>1087.311655107847</v>
      </c>
      <c r="L34" s="45">
        <f t="shared" si="8"/>
        <v>1196.0428206186316</v>
      </c>
      <c r="M34" s="45">
        <f t="shared" si="11"/>
        <v>1304.7739861294165</v>
      </c>
      <c r="N34" s="45">
        <f t="shared" si="11"/>
        <v>1522.2363171509858</v>
      </c>
      <c r="O34" s="45">
        <f t="shared" si="11"/>
        <v>1739.698648172555</v>
      </c>
      <c r="P34" s="45">
        <f t="shared" si="11"/>
        <v>1957.1609791941244</v>
      </c>
      <c r="Q34" s="45">
        <f t="shared" si="11"/>
        <v>2174.623310215694</v>
      </c>
      <c r="R34" s="45">
        <f t="shared" si="11"/>
        <v>2392.085641237263</v>
      </c>
      <c r="S34" s="45">
        <f t="shared" si="11"/>
        <v>2609.547972258833</v>
      </c>
      <c r="T34" s="45">
        <f t="shared" si="11"/>
        <v>2827.010303280402</v>
      </c>
      <c r="U34" s="45">
        <f t="shared" si="11"/>
        <v>3044.4726343019715</v>
      </c>
      <c r="V34" s="45">
        <f t="shared" si="11"/>
        <v>3261.934965323541</v>
      </c>
    </row>
    <row r="35" spans="1:22" ht="26.25" thickBot="1">
      <c r="A35" s="59"/>
      <c r="B35" s="59"/>
      <c r="C35" s="53">
        <v>750</v>
      </c>
      <c r="D35" s="32">
        <f t="shared" si="2"/>
        <v>380.5349069838101</v>
      </c>
      <c r="E35" s="32">
        <f aca="true" t="shared" si="16" ref="E35:J35">$K35*E$12/1000</f>
        <v>507.3798759784135</v>
      </c>
      <c r="F35" s="32">
        <f t="shared" si="16"/>
        <v>634.2248449730168</v>
      </c>
      <c r="G35" s="32">
        <f t="shared" si="16"/>
        <v>761.0698139676202</v>
      </c>
      <c r="H35" s="32">
        <f t="shared" si="16"/>
        <v>887.9147829622236</v>
      </c>
      <c r="I35" s="32">
        <f t="shared" si="16"/>
        <v>1014.759751956827</v>
      </c>
      <c r="J35" s="32">
        <f t="shared" si="16"/>
        <v>1141.6047209514302</v>
      </c>
      <c r="K35" s="32">
        <f>(K34+K36)/2</f>
        <v>1268.4496899460337</v>
      </c>
      <c r="L35" s="32">
        <f aca="true" t="shared" si="17" ref="L35:S35">$K35*L$12/1000</f>
        <v>1395.294658940637</v>
      </c>
      <c r="M35" s="32">
        <f t="shared" si="17"/>
        <v>1522.1396279352405</v>
      </c>
      <c r="N35" s="32">
        <f t="shared" si="17"/>
        <v>1775.8295659244473</v>
      </c>
      <c r="O35" s="32">
        <f t="shared" si="17"/>
        <v>2029.519503913654</v>
      </c>
      <c r="P35" s="32">
        <f t="shared" si="17"/>
        <v>2283.2094419028604</v>
      </c>
      <c r="Q35" s="32">
        <f t="shared" si="17"/>
        <v>2536.8993798920674</v>
      </c>
      <c r="R35" s="32">
        <f t="shared" si="17"/>
        <v>2790.589317881274</v>
      </c>
      <c r="S35" s="32">
        <f t="shared" si="17"/>
        <v>3044.279255870481</v>
      </c>
      <c r="T35" s="32">
        <f t="shared" si="11"/>
        <v>3297.9691938596875</v>
      </c>
      <c r="U35" s="32">
        <f t="shared" si="11"/>
        <v>3551.6591318488945</v>
      </c>
      <c r="V35" s="32">
        <f t="shared" si="11"/>
        <v>3805.349069838101</v>
      </c>
    </row>
    <row r="36" spans="1:22" ht="26.25" thickBot="1">
      <c r="A36" s="59"/>
      <c r="B36" s="59"/>
      <c r="C36" s="50">
        <v>900</v>
      </c>
      <c r="D36" s="45">
        <f t="shared" si="2"/>
        <v>434.87631743526623</v>
      </c>
      <c r="E36" s="45">
        <f t="shared" si="10"/>
        <v>579.8350899136883</v>
      </c>
      <c r="F36" s="45">
        <f t="shared" si="10"/>
        <v>724.7938623921103</v>
      </c>
      <c r="G36" s="45">
        <f t="shared" si="10"/>
        <v>869.7526348705325</v>
      </c>
      <c r="H36" s="45">
        <f t="shared" si="10"/>
        <v>1014.7114073489545</v>
      </c>
      <c r="I36" s="45">
        <f t="shared" si="10"/>
        <v>1159.6701798273766</v>
      </c>
      <c r="J36" s="45">
        <f t="shared" si="10"/>
        <v>1304.6289523057987</v>
      </c>
      <c r="K36" s="45">
        <f>$AQ$8*(($H$4+$H$5)/2-$H$6)^$AP$8*K12/1000</f>
        <v>1449.5877247842207</v>
      </c>
      <c r="L36" s="45">
        <f t="shared" si="8"/>
        <v>1594.5464972626428</v>
      </c>
      <c r="M36" s="45">
        <f t="shared" si="11"/>
        <v>1739.505269741065</v>
      </c>
      <c r="N36" s="45">
        <f t="shared" si="11"/>
        <v>2029.422814697909</v>
      </c>
      <c r="O36" s="45">
        <f t="shared" si="11"/>
        <v>2319.3403596547532</v>
      </c>
      <c r="P36" s="45">
        <f t="shared" si="11"/>
        <v>2609.2579046115975</v>
      </c>
      <c r="Q36" s="45">
        <f t="shared" si="11"/>
        <v>2899.1754495684413</v>
      </c>
      <c r="R36" s="45">
        <f t="shared" si="11"/>
        <v>3189.0929945252856</v>
      </c>
      <c r="S36" s="45">
        <f t="shared" si="11"/>
        <v>3479.01053948213</v>
      </c>
      <c r="T36" s="45">
        <f t="shared" si="11"/>
        <v>3768.9280844389737</v>
      </c>
      <c r="U36" s="45">
        <f t="shared" si="11"/>
        <v>4058.845629395818</v>
      </c>
      <c r="V36" s="45">
        <f t="shared" si="11"/>
        <v>4348.763174352662</v>
      </c>
    </row>
    <row r="37" spans="1:22" ht="26.25" thickBot="1">
      <c r="A37" s="59">
        <v>33</v>
      </c>
      <c r="B37" s="59"/>
      <c r="C37" s="47">
        <v>300</v>
      </c>
      <c r="D37" s="32">
        <f t="shared" si="2"/>
        <v>268.92955338512786</v>
      </c>
      <c r="E37" s="32">
        <f t="shared" si="10"/>
        <v>358.57273784683713</v>
      </c>
      <c r="F37" s="32">
        <f t="shared" si="10"/>
        <v>448.2159223085464</v>
      </c>
      <c r="G37" s="32">
        <f t="shared" si="10"/>
        <v>537.8591067702557</v>
      </c>
      <c r="H37" s="32">
        <f t="shared" si="10"/>
        <v>627.5022912319649</v>
      </c>
      <c r="I37" s="32">
        <f t="shared" si="10"/>
        <v>717.1454756936743</v>
      </c>
      <c r="J37" s="32">
        <f t="shared" si="10"/>
        <v>806.7886601553835</v>
      </c>
      <c r="K37" s="33">
        <f>$AS$4*(($H$4+$H$5)/2-$H$6)^$AR$4*K12/1000</f>
        <v>896.4318446170928</v>
      </c>
      <c r="L37" s="32">
        <f t="shared" si="8"/>
        <v>986.0750290788021</v>
      </c>
      <c r="M37" s="32">
        <f t="shared" si="11"/>
        <v>1075.7182135405114</v>
      </c>
      <c r="N37" s="32">
        <f t="shared" si="11"/>
        <v>1255.0045824639299</v>
      </c>
      <c r="O37" s="32">
        <f t="shared" si="11"/>
        <v>1434.2909513873485</v>
      </c>
      <c r="P37" s="32">
        <f t="shared" si="11"/>
        <v>1613.577320310767</v>
      </c>
      <c r="Q37" s="32">
        <f t="shared" si="11"/>
        <v>1792.8636892341856</v>
      </c>
      <c r="R37" s="32">
        <f t="shared" si="11"/>
        <v>1972.1500581576042</v>
      </c>
      <c r="S37" s="32">
        <f t="shared" si="11"/>
        <v>2151.436427081023</v>
      </c>
      <c r="T37" s="32">
        <f t="shared" si="11"/>
        <v>2330.722796004441</v>
      </c>
      <c r="U37" s="32">
        <f t="shared" si="11"/>
        <v>2510.0091649278597</v>
      </c>
      <c r="V37" s="32">
        <f t="shared" si="11"/>
        <v>2689.2955338512784</v>
      </c>
    </row>
    <row r="38" spans="1:22" ht="26.25" thickBot="1">
      <c r="A38" s="59"/>
      <c r="B38" s="59"/>
      <c r="C38" s="48">
        <v>400</v>
      </c>
      <c r="D38" s="45">
        <f t="shared" si="2"/>
        <v>339.81249749515126</v>
      </c>
      <c r="E38" s="45">
        <f t="shared" si="10"/>
        <v>453.08332999353496</v>
      </c>
      <c r="F38" s="45">
        <f t="shared" si="10"/>
        <v>566.3541624919187</v>
      </c>
      <c r="G38" s="45">
        <f t="shared" si="10"/>
        <v>679.6249949903025</v>
      </c>
      <c r="H38" s="45">
        <f t="shared" si="10"/>
        <v>792.8958274886862</v>
      </c>
      <c r="I38" s="45">
        <f t="shared" si="10"/>
        <v>906.1666599870699</v>
      </c>
      <c r="J38" s="45">
        <f t="shared" si="10"/>
        <v>1019.4374924854537</v>
      </c>
      <c r="K38" s="45">
        <f>$AS$5*(($H$4+$H$5)/2-$H$6)^$AR$5*K12/1000</f>
        <v>1132.7083249838374</v>
      </c>
      <c r="L38" s="45">
        <f t="shared" si="8"/>
        <v>1245.9791574822214</v>
      </c>
      <c r="M38" s="45">
        <f t="shared" si="11"/>
        <v>1359.249989980605</v>
      </c>
      <c r="N38" s="45">
        <f t="shared" si="11"/>
        <v>1585.7916549773724</v>
      </c>
      <c r="O38" s="45">
        <f t="shared" si="11"/>
        <v>1812.3333199741398</v>
      </c>
      <c r="P38" s="45">
        <f t="shared" si="11"/>
        <v>2038.8749849709075</v>
      </c>
      <c r="Q38" s="45">
        <f t="shared" si="11"/>
        <v>2265.416649967675</v>
      </c>
      <c r="R38" s="45">
        <f t="shared" si="11"/>
        <v>2491.9583149644427</v>
      </c>
      <c r="S38" s="45">
        <f t="shared" si="11"/>
        <v>2718.49997996121</v>
      </c>
      <c r="T38" s="45">
        <f t="shared" si="11"/>
        <v>2945.0416449579775</v>
      </c>
      <c r="U38" s="45">
        <f t="shared" si="11"/>
        <v>3171.583309954745</v>
      </c>
      <c r="V38" s="45">
        <f t="shared" si="11"/>
        <v>3398.1249749515123</v>
      </c>
    </row>
    <row r="39" spans="1:22" ht="26.25" thickBot="1">
      <c r="A39" s="59"/>
      <c r="B39" s="59"/>
      <c r="C39" s="48">
        <v>500</v>
      </c>
      <c r="D39" s="32">
        <f t="shared" si="2"/>
        <v>405.421804364369</v>
      </c>
      <c r="E39" s="32">
        <f aca="true" t="shared" si="18" ref="E39:J42">$K39*E$12/1000</f>
        <v>540.5624058191588</v>
      </c>
      <c r="F39" s="32">
        <f t="shared" si="18"/>
        <v>675.7030072739484</v>
      </c>
      <c r="G39" s="32">
        <f t="shared" si="18"/>
        <v>810.843608728738</v>
      </c>
      <c r="H39" s="32">
        <f t="shared" si="18"/>
        <v>945.9842101835278</v>
      </c>
      <c r="I39" s="32">
        <f t="shared" si="18"/>
        <v>1081.1248116383176</v>
      </c>
      <c r="J39" s="32">
        <f t="shared" si="18"/>
        <v>1216.265413093107</v>
      </c>
      <c r="K39" s="33">
        <f>$AS$6*(($H$4+$H$5)/2-$H$6)^$AR$6*K12/1000</f>
        <v>1351.4060145478968</v>
      </c>
      <c r="L39" s="32">
        <f t="shared" si="8"/>
        <v>1486.5466160026865</v>
      </c>
      <c r="M39" s="32">
        <f aca="true" t="shared" si="19" ref="M39:V41">$K39*M$12/1000</f>
        <v>1621.687217457476</v>
      </c>
      <c r="N39" s="32">
        <f t="shared" si="19"/>
        <v>1891.9684203670556</v>
      </c>
      <c r="O39" s="32">
        <f t="shared" si="19"/>
        <v>2162.2496232766352</v>
      </c>
      <c r="P39" s="32">
        <f t="shared" si="19"/>
        <v>2432.530826186214</v>
      </c>
      <c r="Q39" s="32">
        <f t="shared" si="19"/>
        <v>2702.8120290957936</v>
      </c>
      <c r="R39" s="32">
        <f t="shared" si="19"/>
        <v>2973.093232005373</v>
      </c>
      <c r="S39" s="32">
        <f t="shared" si="19"/>
        <v>3243.374434914952</v>
      </c>
      <c r="T39" s="32">
        <f t="shared" si="19"/>
        <v>3513.655637824532</v>
      </c>
      <c r="U39" s="32">
        <f t="shared" si="19"/>
        <v>3783.9368407341112</v>
      </c>
      <c r="V39" s="32">
        <f t="shared" si="19"/>
        <v>4054.21804364369</v>
      </c>
    </row>
    <row r="40" spans="1:22" ht="26.25" thickBot="1">
      <c r="A40" s="59"/>
      <c r="B40" s="59"/>
      <c r="C40" s="49">
        <v>600</v>
      </c>
      <c r="D40" s="45">
        <f t="shared" si="2"/>
        <v>466.37943384654506</v>
      </c>
      <c r="E40" s="45">
        <f t="shared" si="18"/>
        <v>621.8392451287267</v>
      </c>
      <c r="F40" s="45">
        <f t="shared" si="18"/>
        <v>777.2990564109084</v>
      </c>
      <c r="G40" s="45">
        <f t="shared" si="18"/>
        <v>932.7588676930901</v>
      </c>
      <c r="H40" s="45">
        <f t="shared" si="18"/>
        <v>1088.2186789752718</v>
      </c>
      <c r="I40" s="45">
        <f t="shared" si="18"/>
        <v>1243.6784902574534</v>
      </c>
      <c r="J40" s="45">
        <f t="shared" si="18"/>
        <v>1399.138301539635</v>
      </c>
      <c r="K40" s="45">
        <f>$AS$7*(($H$4+$H$5)/2-$H$6)^$AR$7*K12/1000</f>
        <v>1554.5981128218168</v>
      </c>
      <c r="L40" s="45">
        <f t="shared" si="8"/>
        <v>1710.0579241039986</v>
      </c>
      <c r="M40" s="45">
        <f t="shared" si="19"/>
        <v>1865.5177353861802</v>
      </c>
      <c r="N40" s="45">
        <f t="shared" si="19"/>
        <v>2176.4373579505436</v>
      </c>
      <c r="O40" s="45">
        <f t="shared" si="19"/>
        <v>2487.356980514907</v>
      </c>
      <c r="P40" s="45">
        <f t="shared" si="19"/>
        <v>2798.27660307927</v>
      </c>
      <c r="Q40" s="45">
        <f t="shared" si="19"/>
        <v>3109.1962256436336</v>
      </c>
      <c r="R40" s="45">
        <f t="shared" si="19"/>
        <v>3420.1158482079973</v>
      </c>
      <c r="S40" s="45">
        <f t="shared" si="19"/>
        <v>3731.0354707723604</v>
      </c>
      <c r="T40" s="45">
        <f t="shared" si="19"/>
        <v>4041.9550933367236</v>
      </c>
      <c r="U40" s="45">
        <f t="shared" si="19"/>
        <v>4352.874715901087</v>
      </c>
      <c r="V40" s="45">
        <f t="shared" si="19"/>
        <v>4663.79433846545</v>
      </c>
    </row>
    <row r="41" spans="1:22" ht="26.25" thickBot="1">
      <c r="A41" s="59"/>
      <c r="B41" s="59"/>
      <c r="C41" s="53">
        <v>750</v>
      </c>
      <c r="D41" s="32">
        <f t="shared" si="2"/>
        <v>550.512408518273</v>
      </c>
      <c r="E41" s="32">
        <f aca="true" t="shared" si="20" ref="E41:J41">$K41*E$12/1000</f>
        <v>734.0165446910307</v>
      </c>
      <c r="F41" s="32">
        <f t="shared" si="20"/>
        <v>917.5206808637885</v>
      </c>
      <c r="G41" s="32">
        <f t="shared" si="20"/>
        <v>1101.024817036546</v>
      </c>
      <c r="H41" s="32">
        <f t="shared" si="20"/>
        <v>1284.5289532093038</v>
      </c>
      <c r="I41" s="32">
        <f t="shared" si="20"/>
        <v>1468.0330893820615</v>
      </c>
      <c r="J41" s="32">
        <f t="shared" si="20"/>
        <v>1651.5372255548193</v>
      </c>
      <c r="K41" s="32">
        <f>(K40+K42)/2</f>
        <v>1835.041361727577</v>
      </c>
      <c r="L41" s="32">
        <f aca="true" t="shared" si="21" ref="L41:S41">$K41*L$12/1000</f>
        <v>2018.5454979003346</v>
      </c>
      <c r="M41" s="32">
        <f t="shared" si="21"/>
        <v>2202.049634073092</v>
      </c>
      <c r="N41" s="32">
        <f t="shared" si="21"/>
        <v>2569.0579064186077</v>
      </c>
      <c r="O41" s="32">
        <f t="shared" si="21"/>
        <v>2936.066178764123</v>
      </c>
      <c r="P41" s="32">
        <f t="shared" si="21"/>
        <v>3303.0744511096386</v>
      </c>
      <c r="Q41" s="32">
        <f t="shared" si="21"/>
        <v>3670.082723455154</v>
      </c>
      <c r="R41" s="32">
        <f t="shared" si="21"/>
        <v>4037.090995800669</v>
      </c>
      <c r="S41" s="32">
        <f t="shared" si="21"/>
        <v>4404.099268146184</v>
      </c>
      <c r="T41" s="32">
        <f t="shared" si="19"/>
        <v>4771.1075404917</v>
      </c>
      <c r="U41" s="32">
        <f t="shared" si="19"/>
        <v>5138.115812837215</v>
      </c>
      <c r="V41" s="32">
        <f t="shared" si="19"/>
        <v>5505.124085182731</v>
      </c>
    </row>
    <row r="42" spans="1:22" ht="26.25" thickBot="1">
      <c r="A42" s="59"/>
      <c r="B42" s="59"/>
      <c r="C42" s="50">
        <v>900</v>
      </c>
      <c r="D42" s="45">
        <f t="shared" si="2"/>
        <v>634.6453831900011</v>
      </c>
      <c r="E42" s="45">
        <f t="shared" si="18"/>
        <v>846.1938442533348</v>
      </c>
      <c r="F42" s="45">
        <f t="shared" si="18"/>
        <v>1057.7423053166685</v>
      </c>
      <c r="G42" s="45">
        <f t="shared" si="18"/>
        <v>1269.2907663800022</v>
      </c>
      <c r="H42" s="45">
        <f t="shared" si="18"/>
        <v>1480.839227443336</v>
      </c>
      <c r="I42" s="45">
        <f t="shared" si="18"/>
        <v>1692.3876885066695</v>
      </c>
      <c r="J42" s="45">
        <f t="shared" si="18"/>
        <v>1903.9361495700034</v>
      </c>
      <c r="K42" s="55">
        <f>$AS$8*(($H$4+$H$5)/2-$H$6)^$AR$8*K12/1000</f>
        <v>2115.484610633337</v>
      </c>
      <c r="L42" s="45">
        <f aca="true" t="shared" si="22" ref="L42:V42">$K42*L$12/1000</f>
        <v>2327.0330716966705</v>
      </c>
      <c r="M42" s="45">
        <f t="shared" si="22"/>
        <v>2538.5815327600044</v>
      </c>
      <c r="N42" s="45">
        <f t="shared" si="22"/>
        <v>2961.678454886672</v>
      </c>
      <c r="O42" s="45">
        <f t="shared" si="22"/>
        <v>3384.775377013339</v>
      </c>
      <c r="P42" s="45">
        <f t="shared" si="22"/>
        <v>3807.872299140007</v>
      </c>
      <c r="Q42" s="45">
        <f t="shared" si="22"/>
        <v>4230.969221266674</v>
      </c>
      <c r="R42" s="45">
        <f t="shared" si="22"/>
        <v>4654.066143393341</v>
      </c>
      <c r="S42" s="45">
        <f t="shared" si="22"/>
        <v>5077.163065520009</v>
      </c>
      <c r="T42" s="45">
        <f t="shared" si="22"/>
        <v>5500.259987646677</v>
      </c>
      <c r="U42" s="45">
        <f t="shared" si="22"/>
        <v>5923.356909773344</v>
      </c>
      <c r="V42" s="45">
        <f t="shared" si="22"/>
        <v>6346.453831900011</v>
      </c>
    </row>
    <row r="44" spans="3:12" ht="18">
      <c r="C44" s="27" t="s">
        <v>28</v>
      </c>
      <c r="D44" s="27"/>
      <c r="E44" s="27"/>
      <c r="F44" s="27"/>
      <c r="G44" s="27"/>
      <c r="H44" s="27"/>
      <c r="I44" s="27"/>
      <c r="J44" s="27"/>
      <c r="K44" s="28"/>
      <c r="L44" s="28"/>
    </row>
    <row r="45" spans="3:7" ht="15">
      <c r="C45" s="29"/>
      <c r="D45" s="29"/>
      <c r="E45" s="29"/>
      <c r="F45" s="29"/>
      <c r="G45" s="29"/>
    </row>
  </sheetData>
  <sheetProtection password="CCFB" sheet="1"/>
  <mergeCells count="14">
    <mergeCell ref="A1:V1"/>
    <mergeCell ref="AJ2:AK2"/>
    <mergeCell ref="AL2:AM2"/>
    <mergeCell ref="AN2:AO2"/>
    <mergeCell ref="AP2:AQ2"/>
    <mergeCell ref="AR2:AS2"/>
    <mergeCell ref="D11:V11"/>
    <mergeCell ref="A37:B42"/>
    <mergeCell ref="A11:B12"/>
    <mergeCell ref="C11:C12"/>
    <mergeCell ref="A19:B24"/>
    <mergeCell ref="A25:B30"/>
    <mergeCell ref="A31:B36"/>
    <mergeCell ref="A13:B18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4.421875" style="0" customWidth="1"/>
  </cols>
  <sheetData>
    <row r="2" ht="12.75">
      <c r="B2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cp:lastPrinted>2011-10-11T05:22:42Z</cp:lastPrinted>
  <dcterms:created xsi:type="dcterms:W3CDTF">2011-02-04T06:45:55Z</dcterms:created>
  <dcterms:modified xsi:type="dcterms:W3CDTF">2014-10-22T11:05:22Z</dcterms:modified>
  <cp:category/>
  <cp:version/>
  <cp:contentType/>
  <cp:contentStatus/>
</cp:coreProperties>
</file>